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240" yWindow="30" windowWidth="6345" windowHeight="3795" activeTab="0"/>
  </bookViews>
  <sheets>
    <sheet name="Registro" sheetId="14795" r:id="rId1"/>
    <sheet name="45-47" sheetId="1" r:id="rId2"/>
    <sheet name="48-49" sheetId="2" r:id="rId3"/>
    <sheet name="50-51" sheetId="3" r:id="rId4"/>
    <sheet name="52-54" sheetId="14794" r:id="rId5"/>
    <sheet name="55" sheetId="14792" r:id="rId6"/>
  </sheets>
  <externalReferences>
    <externalReference r:id="rId9"/>
    <externalReference r:id="rId10"/>
    <externalReference r:id="rId11"/>
  </externalReferences>
  <definedNames>
    <definedName name="ficha">#REF!</definedName>
    <definedName name="_Ind137">'[1]Hoja1'!$D$308</definedName>
    <definedName name="_Ind16">'[1]Hoja1'!$D$92</definedName>
    <definedName name="_Ind18" localSheetId="0">#REF!</definedName>
    <definedName name="_Ind18">'[1]Hoja1'!$D$48</definedName>
    <definedName name="_Ind204">'[1]Hoja1'!$D$135</definedName>
    <definedName name="_Ind35">'[1]Hoja1'!$D$178</definedName>
    <definedName name="_Ind4">'[1]Hoja1'!$D$5</definedName>
    <definedName name="_Ind40">'[1]Hoja1'!$D$221</definedName>
    <definedName name="_Ind45">'[1]Hoja1'!$D$264</definedName>
    <definedName name="_ind58">'[2]Hoja1'!$D$53</definedName>
  </definedNames>
  <calcPr calcId="125725"/>
</workbook>
</file>

<file path=xl/sharedStrings.xml><?xml version="1.0" encoding="utf-8"?>
<sst xmlns="http://schemas.openxmlformats.org/spreadsheetml/2006/main" count="240" uniqueCount="72">
  <si>
    <t>calidad ambiental</t>
  </si>
  <si>
    <t>CA=0</t>
  </si>
  <si>
    <t>Indicador:</t>
  </si>
  <si>
    <t>unidad del indicador:</t>
  </si>
  <si>
    <t>rango de valores del indicador:</t>
  </si>
  <si>
    <t>función de transformación:</t>
  </si>
  <si>
    <t>valor del indicador</t>
  </si>
  <si>
    <t>nº de indicador:</t>
  </si>
  <si>
    <t>representación de la función de transformación</t>
  </si>
  <si>
    <t>valor del  indicador</t>
  </si>
  <si>
    <t>fórmula del indicador</t>
  </si>
  <si>
    <t>Tipo de indicador</t>
  </si>
  <si>
    <t>CA=(0,08*I^2)+ 0,8*I+2</t>
  </si>
  <si>
    <t>(-5)&lt;I&lt;-2,5</t>
  </si>
  <si>
    <t>(-2,5)&lt;I&lt;2,5</t>
  </si>
  <si>
    <t>2,5&lt;I&lt;5</t>
  </si>
  <si>
    <t>CA=(-0,08*I^2)+1</t>
  </si>
  <si>
    <t>CA=(0,08*I^2)-0,8*I+2</t>
  </si>
  <si>
    <t>Tº media ponderada por la población residente en las diferentes zonas</t>
  </si>
  <si>
    <t>Aptitud del clima para los usos principales del territorio (semicualitativo)</t>
  </si>
  <si>
    <t>CA=I</t>
  </si>
  <si>
    <t>CA=1</t>
  </si>
  <si>
    <t>0&lt;I&lt;1</t>
  </si>
  <si>
    <t>1&lt;I&lt;4</t>
  </si>
  <si>
    <t>precipitaciones medias en el ámbito de referencia</t>
  </si>
  <si>
    <t>CA=2E-4*I^2+4E-2*I+2</t>
  </si>
  <si>
    <t>CA=-2E-4*I^2+1</t>
  </si>
  <si>
    <t>(-100&lt;I&lt;-50)</t>
  </si>
  <si>
    <t>(-50&lt;I&lt;50)</t>
  </si>
  <si>
    <t>CA=2E-4*I^2-4E-2*I+2</t>
  </si>
  <si>
    <t>50&lt;I&lt;100</t>
  </si>
  <si>
    <t>precipitaciones medias ponderadas según la superficie de zonas homogéneas</t>
  </si>
  <si>
    <t>velocidad del viento</t>
  </si>
  <si>
    <t>CA=2e-2*I^2</t>
  </si>
  <si>
    <t>0&lt;I&lt;5</t>
  </si>
  <si>
    <t>CA=-2e-2*I^2+4e-1*I-1</t>
  </si>
  <si>
    <t>5&lt;I&lt;15</t>
  </si>
  <si>
    <t>CA=2e-2*I^2-8e-1*I+8</t>
  </si>
  <si>
    <t>15&lt;I&lt;20</t>
  </si>
  <si>
    <t>% de superficie donde se acumula aire ponderadoporel número de días de helada que provoca esta acumulación</t>
  </si>
  <si>
    <t>CA=-1,12e-2*I+1</t>
  </si>
  <si>
    <t>0&lt;I&lt;66,7</t>
  </si>
  <si>
    <t>CA=2,25e-4*I^2-4,5e-2*I+2,25</t>
  </si>
  <si>
    <t>66,7&lt;I&lt;100</t>
  </si>
  <si>
    <t>100&lt;I&lt;200</t>
  </si>
  <si>
    <t>radiación solar global</t>
  </si>
  <si>
    <t>CA=2e-4*I^2+4e-2*I+2</t>
  </si>
  <si>
    <t>CA=-2e-4*I^2+1</t>
  </si>
  <si>
    <t>(-100&lt;I&lt;50)</t>
  </si>
  <si>
    <t>radiación solar ultravioleta</t>
  </si>
  <si>
    <t>Tª media en el ambito de referencia</t>
  </si>
  <si>
    <t xml:space="preserve"> tª media - tª media sin proyecto</t>
  </si>
  <si>
    <t xml:space="preserve"> -5    -   5</t>
  </si>
  <si>
    <t>Tª media ponderada por la superficie de zonas homogéneas</t>
  </si>
  <si>
    <t>precip.media - precip.media "sin"proyecto</t>
  </si>
  <si>
    <t xml:space="preserve"> -100   -  100</t>
  </si>
  <si>
    <r>
      <t>m s</t>
    </r>
    <r>
      <rPr>
        <vertAlign val="superscript"/>
        <sz val="8"/>
        <rFont val="Arial"/>
        <family val="2"/>
      </rPr>
      <t>-1</t>
    </r>
  </si>
  <si>
    <t>0 - 20</t>
  </si>
  <si>
    <t>0 - 200</t>
  </si>
  <si>
    <t xml:space="preserve">  -100   -   100</t>
  </si>
  <si>
    <t>0 - 4</t>
  </si>
  <si>
    <t>3 (T=0,50)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</si>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</sst>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88" formatCode="0.000"/>
    <numFmt numFmtId="189" formatCode="0.0"/>
  </numFmts>
  <fonts count="13">
    <font>
      <sz val="9"/>
      <name val="Palatino Linotype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sz val="8"/>
      <name val="Palatino Linotype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sz val="10"/>
      <name val="Palatino Linotype"/>
      <family val="2"/>
    </font>
    <font>
      <sz val="8.25"/>
      <color rgb="FF000000"/>
      <name val="Arial"/>
      <family val="2"/>
    </font>
    <font>
      <sz val="8.75"/>
      <color rgb="FF000000"/>
      <name val="Arial"/>
      <family val="2"/>
    </font>
    <font>
      <b/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hair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 style="thick"/>
      <right style="dotted"/>
      <top style="thin"/>
      <bottom style="thin"/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dotted"/>
      <right style="medium"/>
      <top style="thin"/>
      <bottom style="thin"/>
    </border>
    <border>
      <left style="dotted"/>
      <right style="medium"/>
      <top style="thin"/>
      <bottom style="thick"/>
    </border>
    <border>
      <left/>
      <right style="dotted"/>
      <top/>
      <bottom style="thin"/>
    </border>
    <border>
      <left/>
      <right style="dotted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</cellStyleXfs>
  <cellXfs count="8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/>
    <xf numFmtId="0" fontId="2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188" fontId="2" fillId="3" borderId="20" xfId="0" applyNumberFormat="1" applyFont="1" applyFill="1" applyBorder="1" applyAlignment="1">
      <alignment horizontal="center" vertical="center" wrapText="1"/>
    </xf>
    <xf numFmtId="0" fontId="3" fillId="3" borderId="21" xfId="0" applyFont="1" applyFill="1" applyBorder="1"/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188" fontId="3" fillId="2" borderId="25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188" fontId="3" fillId="3" borderId="25" xfId="0" applyNumberFormat="1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188" fontId="3" fillId="5" borderId="25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6" xfId="0" applyFont="1" applyFill="1" applyBorder="1"/>
    <xf numFmtId="0" fontId="3" fillId="2" borderId="18" xfId="0" applyFont="1" applyFill="1" applyBorder="1" applyAlignment="1">
      <alignment horizontal="center" vertical="center" wrapText="1"/>
    </xf>
    <xf numFmtId="0" fontId="3" fillId="3" borderId="21" xfId="0" applyFont="1" applyFill="1" applyBorder="1"/>
    <xf numFmtId="0" fontId="3" fillId="0" borderId="0" xfId="0" applyFont="1"/>
    <xf numFmtId="0" fontId="3" fillId="0" borderId="0" xfId="0" applyFont="1" applyBorder="1"/>
    <xf numFmtId="0" fontId="3" fillId="0" borderId="27" xfId="0" applyFont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/>
    <xf numFmtId="0" fontId="3" fillId="0" borderId="29" xfId="0" applyFont="1" applyBorder="1"/>
    <xf numFmtId="0" fontId="5" fillId="0" borderId="0" xfId="0" applyFont="1"/>
    <xf numFmtId="0" fontId="5" fillId="0" borderId="0" xfId="0" applyFont="1" applyBorder="1"/>
    <xf numFmtId="0" fontId="5" fillId="0" borderId="27" xfId="0" applyFont="1" applyBorder="1"/>
    <xf numFmtId="0" fontId="5" fillId="0" borderId="0" xfId="0" applyFont="1" applyBorder="1" applyAlignment="1">
      <alignment horizontal="center" vertical="center"/>
    </xf>
    <xf numFmtId="0" fontId="5" fillId="0" borderId="28" xfId="0" applyFont="1" applyBorder="1"/>
    <xf numFmtId="0" fontId="5" fillId="0" borderId="29" xfId="0" applyFont="1" applyBorder="1"/>
    <xf numFmtId="189" fontId="3" fillId="2" borderId="24" xfId="0" applyNumberFormat="1" applyFont="1" applyFill="1" applyBorder="1" applyAlignment="1">
      <alignment horizontal="center" vertical="center"/>
    </xf>
    <xf numFmtId="189" fontId="3" fillId="2" borderId="26" xfId="0" applyNumberFormat="1" applyFont="1" applyFill="1" applyBorder="1" applyAlignment="1">
      <alignment horizontal="center" vertical="center"/>
    </xf>
    <xf numFmtId="189" fontId="3" fillId="3" borderId="26" xfId="0" applyNumberFormat="1" applyFont="1" applyFill="1" applyBorder="1" applyAlignment="1">
      <alignment horizontal="center" vertical="center"/>
    </xf>
    <xf numFmtId="189" fontId="3" fillId="5" borderId="26" xfId="0" applyNumberFormat="1" applyFont="1" applyFill="1" applyBorder="1" applyAlignment="1">
      <alignment horizontal="center" vertical="center"/>
    </xf>
    <xf numFmtId="189" fontId="3" fillId="5" borderId="30" xfId="0" applyNumberFormat="1" applyFont="1" applyFill="1" applyBorder="1" applyAlignment="1">
      <alignment horizontal="center" vertical="center"/>
    </xf>
    <xf numFmtId="188" fontId="3" fillId="5" borderId="31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88" fontId="3" fillId="2" borderId="32" xfId="0" applyNumberFormat="1" applyFont="1" applyFill="1" applyBorder="1" applyAlignment="1">
      <alignment horizontal="center" vertical="center"/>
    </xf>
    <xf numFmtId="188" fontId="3" fillId="3" borderId="32" xfId="0" applyNumberFormat="1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2" fontId="3" fillId="2" borderId="32" xfId="0" applyNumberFormat="1" applyFont="1" applyFill="1" applyBorder="1" applyAlignment="1">
      <alignment horizontal="center" vertical="center"/>
    </xf>
    <xf numFmtId="2" fontId="3" fillId="3" borderId="32" xfId="0" applyNumberFormat="1" applyFont="1" applyFill="1" applyBorder="1" applyAlignment="1">
      <alignment horizontal="center" vertical="center"/>
    </xf>
    <xf numFmtId="2" fontId="3" fillId="5" borderId="32" xfId="0" applyNumberFormat="1" applyFont="1" applyFill="1" applyBorder="1" applyAlignment="1">
      <alignment horizontal="center" vertical="center"/>
    </xf>
    <xf numFmtId="2" fontId="3" fillId="5" borderId="33" xfId="0" applyNumberFormat="1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89" fontId="3" fillId="3" borderId="30" xfId="0" applyNumberFormat="1" applyFont="1" applyFill="1" applyBorder="1" applyAlignment="1">
      <alignment horizontal="center" vertical="center"/>
    </xf>
    <xf numFmtId="188" fontId="3" fillId="3" borderId="33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0" xfId="21">
      <alignment/>
      <protection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Normal_excel EI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75"/>
          <c:y val="0.06775"/>
          <c:w val="0.88575"/>
          <c:h val="0.70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'45-47'!$A$8:$A$25</c:f>
              <c:numCache/>
            </c:numRef>
          </c:xVal>
          <c:yVal>
            <c:numRef>
              <c:f>'45-47'!$B$8:$B$25</c:f>
              <c:numCache/>
            </c:numRef>
          </c:yVal>
          <c:smooth val="0"/>
        </c:ser>
        <c:axId val="38325610"/>
        <c:axId val="9386171"/>
      </c:scatterChart>
      <c:valAx>
        <c:axId val="38325610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69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86171"/>
        <c:crosses val="autoZero"/>
        <c:crossBetween val="midCat"/>
        <c:dispUnits/>
      </c:valAx>
      <c:valAx>
        <c:axId val="938617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80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2561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675"/>
          <c:y val="0.0675"/>
          <c:w val="0.852"/>
          <c:h val="0.71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'52-54'!$A$66:$A$85</c:f>
              <c:numCache/>
            </c:numRef>
          </c:xVal>
          <c:yVal>
            <c:numRef>
              <c:f>'52-54'!$B$66:$B$85</c:f>
              <c:numCache/>
            </c:numRef>
          </c:yVal>
          <c:smooth val="0"/>
        </c:ser>
        <c:axId val="13363300"/>
        <c:axId val="53160837"/>
      </c:scatterChart>
      <c:valAx>
        <c:axId val="13363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97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160837"/>
        <c:crosses val="autoZero"/>
        <c:crossBetween val="midCat"/>
        <c:dispUnits/>
      </c:valAx>
      <c:valAx>
        <c:axId val="5316083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2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363300"/>
        <c:crosses val="autoZero"/>
        <c:crossBetween val="midCat"/>
        <c:dispUnits/>
        <c:majorUnit val="0.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297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'55'!$A$8:$A$27</c:f>
              <c:numCache/>
            </c:numRef>
          </c:xVal>
          <c:yVal>
            <c:numRef>
              <c:f>'55'!$B$8:$B$27</c:f>
              <c:numCache/>
            </c:numRef>
          </c:yVal>
          <c:smooth val="0"/>
        </c:ser>
        <c:axId val="8685486"/>
        <c:axId val="11060511"/>
      </c:scatterChart>
      <c:valAx>
        <c:axId val="8685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</a:t>
                </a:r>
              </a:p>
            </c:rich>
          </c:tx>
          <c:layout>
            <c:manualLayout>
              <c:xMode val="edge"/>
              <c:yMode val="edge"/>
              <c:x val="0.520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060511"/>
        <c:crosses val="autoZero"/>
        <c:crossBetween val="midCat"/>
        <c:dispUnits/>
      </c:valAx>
      <c:valAx>
        <c:axId val="1106051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685486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75"/>
          <c:y val="0.06775"/>
          <c:w val="0.88575"/>
          <c:h val="0.70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'45-47'!$A$35:$A$53</c:f>
              <c:numCache/>
            </c:numRef>
          </c:xVal>
          <c:yVal>
            <c:numRef>
              <c:f>'45-47'!$B$35:$B$53</c:f>
              <c:numCache/>
            </c:numRef>
          </c:yVal>
          <c:smooth val="0"/>
        </c:ser>
        <c:axId val="17366676"/>
        <c:axId val="22082357"/>
      </c:scatterChart>
      <c:valAx>
        <c:axId val="17366676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69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82357"/>
        <c:crosses val="autoZero"/>
        <c:crossBetween val="midCat"/>
        <c:dispUnits/>
      </c:valAx>
      <c:valAx>
        <c:axId val="2208235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80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66676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75"/>
          <c:y val="0.06775"/>
          <c:w val="0.88575"/>
          <c:h val="0.70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'45-47'!$A$63:$A$81</c:f>
              <c:numCache/>
            </c:numRef>
          </c:xVal>
          <c:yVal>
            <c:numRef>
              <c:f>'45-47'!$B$63:$B$81</c:f>
              <c:numCache/>
            </c:numRef>
          </c:yVal>
          <c:smooth val="0"/>
        </c:ser>
        <c:axId val="64523486"/>
        <c:axId val="43840463"/>
      </c:scatterChart>
      <c:valAx>
        <c:axId val="64523486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69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40463"/>
        <c:crosses val="autoZero"/>
        <c:crossBetween val="midCat"/>
        <c:dispUnits/>
      </c:valAx>
      <c:valAx>
        <c:axId val="4384046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80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23486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725"/>
          <c:y val="0.0675"/>
          <c:w val="0.85125"/>
          <c:h val="0.68025"/>
        </c:manualLayout>
      </c:layout>
      <c:scatterChart>
        <c:scatterStyle val="lineMarker"/>
        <c:varyColors val="0"/>
        <c:ser>
          <c:idx val="0"/>
          <c:order val="0"/>
          <c:tx>
            <c:v>Ind4 vs CA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'48-49'!$A$8:$A$26</c:f>
              <c:numCache/>
            </c:numRef>
          </c:xVal>
          <c:yVal>
            <c:numRef>
              <c:f>'48-49'!$B$8:$B$26</c:f>
              <c:numCache/>
            </c:numRef>
          </c:yVal>
          <c:smooth val="0"/>
        </c:ser>
        <c:axId val="59019848"/>
        <c:axId val="61416585"/>
      </c:scatterChart>
      <c:valAx>
        <c:axId val="59019848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877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416585"/>
        <c:crosses val="autoZero"/>
        <c:crossBetween val="midCat"/>
        <c:dispUnits/>
        <c:majorUnit val="50"/>
        <c:minorUnit val="50"/>
      </c:valAx>
      <c:valAx>
        <c:axId val="6141658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56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019848"/>
        <c:crosses val="autoZero"/>
        <c:crossBetween val="midCat"/>
        <c:dispUnits/>
        <c:majorUnit val="0.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 paperSize="9" orientation="landscape" horizontalDpi="300" verticalDpi="300"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7"/>
          <c:y val="0.06775"/>
          <c:w val="0.8515"/>
          <c:h val="0.678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'48-49'!$A$36:$A$55</c:f>
              <c:numCache/>
            </c:numRef>
          </c:xVal>
          <c:yVal>
            <c:numRef>
              <c:f>'48-49'!$B$36:$B$55</c:f>
              <c:numCache/>
            </c:numRef>
          </c:yVal>
          <c:smooth val="0"/>
        </c:ser>
        <c:axId val="15878354"/>
        <c:axId val="8687459"/>
      </c:scatterChart>
      <c:valAx>
        <c:axId val="15878354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89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687459"/>
        <c:crosses val="autoZero"/>
        <c:crossBetween val="midCat"/>
        <c:dispUnits/>
        <c:majorUnit val="50"/>
        <c:minorUnit val="50"/>
      </c:valAx>
      <c:valAx>
        <c:axId val="868745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58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878354"/>
        <c:crosses val="autoZero"/>
        <c:crossBetween val="midCat"/>
        <c:dispUnits/>
        <c:majorUnit val="0.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625"/>
          <c:y val="0.06775"/>
          <c:w val="0.8345"/>
          <c:h val="0.7105"/>
        </c:manualLayout>
      </c:layout>
      <c:scatterChart>
        <c:scatterStyle val="lineMarker"/>
        <c:varyColors val="0"/>
        <c:ser>
          <c:idx val="0"/>
          <c:order val="0"/>
          <c:tx>
            <c:v>Ind4 vs CA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'50-51'!$A$8:$A$25</c:f>
              <c:numCache/>
            </c:numRef>
          </c:xVal>
          <c:yVal>
            <c:numRef>
              <c:f>'50-51'!$B$8:$B$25</c:f>
              <c:numCache/>
            </c:numRef>
          </c:yVal>
          <c:smooth val="0"/>
        </c:ser>
        <c:axId val="11078268"/>
        <c:axId val="32595549"/>
      </c:scatterChart>
      <c:valAx>
        <c:axId val="11078268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 s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0.518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595549"/>
        <c:crosses val="autoZero"/>
        <c:crossBetween val="midCat"/>
        <c:dispUnits/>
        <c:majorUnit val="5"/>
        <c:minorUnit val="5"/>
      </c:valAx>
      <c:valAx>
        <c:axId val="3259554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21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078268"/>
        <c:crosses val="autoZero"/>
        <c:crossBetween val="midCat"/>
        <c:dispUnits/>
        <c:majorUnit val="0.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825"/>
          <c:y val="0.0675"/>
          <c:w val="0.82525"/>
          <c:h val="0.71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'50-51'!$A$35:$A$53</c:f>
              <c:numCache/>
            </c:numRef>
          </c:xVal>
          <c:yVal>
            <c:numRef>
              <c:f>'50-51'!$B$35:$B$53</c:f>
              <c:numCache/>
            </c:numRef>
          </c:yVal>
          <c:smooth val="0"/>
        </c:ser>
        <c:axId val="24924486"/>
        <c:axId val="22993783"/>
      </c:scatterChart>
      <c:valAx>
        <c:axId val="24924486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97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993783"/>
        <c:crosses val="autoZero"/>
        <c:crossBetween val="midCat"/>
        <c:dispUnits/>
      </c:valAx>
      <c:valAx>
        <c:axId val="2299378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52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924486"/>
        <c:crosses val="autoZero"/>
        <c:crossBetween val="midCat"/>
        <c:dispUnits/>
        <c:majorUnit val="0.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7"/>
          <c:y val="0.06775"/>
          <c:w val="0.8515"/>
          <c:h val="0.71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'52-54'!$A$8:$A$27</c:f>
              <c:numCache/>
            </c:numRef>
          </c:xVal>
          <c:yVal>
            <c:numRef>
              <c:f>'52-54'!$B$8:$B$27</c:f>
              <c:numCache/>
            </c:numRef>
          </c:yVal>
          <c:smooth val="0"/>
        </c:ser>
        <c:axId val="5617456"/>
        <c:axId val="50557105"/>
      </c:scatterChart>
      <c:valAx>
        <c:axId val="5617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557105"/>
        <c:crosses val="autoZero"/>
        <c:crossBetween val="midCat"/>
        <c:dispUnits/>
      </c:valAx>
      <c:valAx>
        <c:axId val="5055710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21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17456"/>
        <c:crosses val="autoZero"/>
        <c:crossBetween val="midCat"/>
        <c:dispUnits/>
        <c:majorUnit val="0.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675"/>
          <c:y val="0.0675"/>
          <c:w val="0.852"/>
          <c:h val="0.71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'52-54'!$A$37:$A$56</c:f>
              <c:numCache/>
            </c:numRef>
          </c:xVal>
          <c:yVal>
            <c:numRef>
              <c:f>'52-54'!$B$37:$B$56</c:f>
              <c:numCache/>
            </c:numRef>
          </c:yVal>
          <c:smooth val="0"/>
        </c:ser>
        <c:axId val="52360762"/>
        <c:axId val="1484811"/>
      </c:scatterChart>
      <c:valAx>
        <c:axId val="52360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97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84811"/>
        <c:crosses val="autoZero"/>
        <c:crossBetween val="midCat"/>
        <c:dispUnits/>
      </c:valAx>
      <c:valAx>
        <c:axId val="148481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2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360762"/>
        <c:crosses val="autoZero"/>
        <c:crossBetween val="midCat"/>
        <c:dispUnits/>
        <c:majorUnit val="0.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emf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3.emf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emf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4</xdr:col>
      <xdr:colOff>1295400</xdr:colOff>
      <xdr:row>24</xdr:row>
      <xdr:rowOff>152400</xdr:rowOff>
    </xdr:to>
    <xdr:sp macro="" fLocksText="0" textlink="">
      <xdr:nvSpPr>
        <xdr:cNvPr id="1025" name="Text Box 1"/>
        <xdr:cNvSpPr txBox="1">
          <a:spLocks noChangeArrowheads="1"/>
        </xdr:cNvSpPr>
      </xdr:nvSpPr>
      <xdr:spPr bwMode="auto">
        <a:xfrm>
          <a:off x="3810000" y="4762500"/>
          <a:ext cx="3905250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1.1.2.1 RÉGIMEN TÉRMICO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Variar la tª es un impacto negativo, ya que  el ecosistema pierde su equilibrio.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6" name="Chart 2"/>
        <xdr:cNvGraphicFramePr/>
      </xdr:nvGraphicFramePr>
      <xdr:xfrm>
        <a:off x="3810000" y="2667000"/>
        <a:ext cx="39147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361950</xdr:colOff>
      <xdr:row>29</xdr:row>
      <xdr:rowOff>9525</xdr:rowOff>
    </xdr:from>
    <xdr:to>
      <xdr:col>1</xdr:col>
      <xdr:colOff>2076450</xdr:colOff>
      <xdr:row>30</xdr:row>
      <xdr:rowOff>19050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38325" y="6677025"/>
          <a:ext cx="1714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46</xdr:row>
      <xdr:rowOff>152400</xdr:rowOff>
    </xdr:from>
    <xdr:to>
      <xdr:col>4</xdr:col>
      <xdr:colOff>1295400</xdr:colOff>
      <xdr:row>53</xdr:row>
      <xdr:rowOff>0</xdr:rowOff>
    </xdr:to>
    <xdr:sp macro="" fLocksText="0" textlink="">
      <xdr:nvSpPr>
        <xdr:cNvPr id="1032" name="Text Box 8"/>
        <xdr:cNvSpPr txBox="1">
          <a:spLocks noChangeArrowheads="1"/>
        </xdr:cNvSpPr>
      </xdr:nvSpPr>
      <xdr:spPr bwMode="auto">
        <a:xfrm>
          <a:off x="3810000" y="10668000"/>
          <a:ext cx="3905250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1.1.2.1 RÉGIMEN TÉRMICO.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Variar la tª es un impacto negativo, ya que  el ecosistema pierde su equilibrio.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promedio en n zonas homogéneas.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1033" name="Chart 9"/>
        <xdr:cNvGraphicFramePr/>
      </xdr:nvGraphicFramePr>
      <xdr:xfrm>
        <a:off x="3810000" y="8572500"/>
        <a:ext cx="391477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74</xdr:row>
      <xdr:rowOff>152400</xdr:rowOff>
    </xdr:from>
    <xdr:to>
      <xdr:col>4</xdr:col>
      <xdr:colOff>1295400</xdr:colOff>
      <xdr:row>81</xdr:row>
      <xdr:rowOff>0</xdr:rowOff>
    </xdr:to>
    <xdr:sp macro="" fLocksText="0" textlink="">
      <xdr:nvSpPr>
        <xdr:cNvPr id="1034" name="Text Box 10"/>
        <xdr:cNvSpPr txBox="1">
          <a:spLocks noChangeArrowheads="1"/>
        </xdr:cNvSpPr>
      </xdr:nvSpPr>
      <xdr:spPr bwMode="auto">
        <a:xfrm>
          <a:off x="3810000" y="16735425"/>
          <a:ext cx="3905250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1.1.2.1 RÉGIMEN TÉRMICO.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Variar la tª es un impacto negativo, ya que  el ecosistema pierde su equilibrio.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promedio según la población existenete en las n zonas homogéneas.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5</xdr:col>
      <xdr:colOff>0</xdr:colOff>
      <xdr:row>75</xdr:row>
      <xdr:rowOff>0</xdr:rowOff>
    </xdr:to>
    <xdr:graphicFrame macro="">
      <xdr:nvGraphicFramePr>
        <xdr:cNvPr id="1035" name="Chart 11"/>
        <xdr:cNvGraphicFramePr/>
      </xdr:nvGraphicFramePr>
      <xdr:xfrm>
        <a:off x="3810000" y="14639925"/>
        <a:ext cx="391477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295275</xdr:colOff>
      <xdr:row>57</xdr:row>
      <xdr:rowOff>0</xdr:rowOff>
    </xdr:from>
    <xdr:to>
      <xdr:col>1</xdr:col>
      <xdr:colOff>2019300</xdr:colOff>
      <xdr:row>58</xdr:row>
      <xdr:rowOff>0</xdr:rowOff>
    </xdr:to>
    <xdr:pic>
      <xdr:nvPicPr>
        <xdr:cNvPr id="1036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1771650" y="12734925"/>
          <a:ext cx="172402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4</xdr:col>
      <xdr:colOff>1295400</xdr:colOff>
      <xdr:row>20</xdr:row>
      <xdr:rowOff>9525</xdr:rowOff>
    </xdr:to>
    <xdr:graphicFrame macro="">
      <xdr:nvGraphicFramePr>
        <xdr:cNvPr id="2050" name="Chart 2"/>
        <xdr:cNvGraphicFramePr/>
      </xdr:nvGraphicFramePr>
      <xdr:xfrm>
        <a:off x="3810000" y="2667000"/>
        <a:ext cx="390525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19</xdr:row>
      <xdr:rowOff>152400</xdr:rowOff>
    </xdr:from>
    <xdr:to>
      <xdr:col>4</xdr:col>
      <xdr:colOff>1295400</xdr:colOff>
      <xdr:row>26</xdr:row>
      <xdr:rowOff>0</xdr:rowOff>
    </xdr:to>
    <xdr:sp macro="" fLocksText="0" textlink="">
      <xdr:nvSpPr>
        <xdr:cNvPr id="2056" name="Text Box 8"/>
        <xdr:cNvSpPr txBox="1">
          <a:spLocks noChangeArrowheads="1"/>
        </xdr:cNvSpPr>
      </xdr:nvSpPr>
      <xdr:spPr bwMode="auto">
        <a:xfrm>
          <a:off x="3810000" y="4762500"/>
          <a:ext cx="3905250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1.1.2.2 RÉGIMEN PLUVIOMÉTRICO.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 distribución de las precipitaciones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Variar la precipitación es un impacto negativo, ya que el ecosistema pierde su equilibrio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4</xdr:col>
      <xdr:colOff>1295400</xdr:colOff>
      <xdr:row>55</xdr:row>
      <xdr:rowOff>0</xdr:rowOff>
    </xdr:to>
    <xdr:sp macro="" fLocksText="0" textlink="">
      <xdr:nvSpPr>
        <xdr:cNvPr id="2057" name="Text Box 9"/>
        <xdr:cNvSpPr txBox="1">
          <a:spLocks noChangeArrowheads="1"/>
        </xdr:cNvSpPr>
      </xdr:nvSpPr>
      <xdr:spPr bwMode="auto">
        <a:xfrm>
          <a:off x="3810000" y="10839450"/>
          <a:ext cx="3905250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1.1.2.2 RÉGIMEN PLUVIOMÉTRICO.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 distribución de las precipitaciones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Variar la precipitación es un impacto negativo, ya que el ecosistema pierde su equilibrio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promedio en n zonas homogéneas.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66675</xdr:colOff>
      <xdr:row>30</xdr:row>
      <xdr:rowOff>0</xdr:rowOff>
    </xdr:from>
    <xdr:to>
      <xdr:col>1</xdr:col>
      <xdr:colOff>2238375</xdr:colOff>
      <xdr:row>31</xdr:row>
      <xdr:rowOff>28575</xdr:rowOff>
    </xdr:to>
    <xdr:pic>
      <xdr:nvPicPr>
        <xdr:cNvPr id="205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43050" y="6829425"/>
          <a:ext cx="21717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5</xdr:col>
      <xdr:colOff>0</xdr:colOff>
      <xdr:row>48</xdr:row>
      <xdr:rowOff>0</xdr:rowOff>
    </xdr:to>
    <xdr:graphicFrame macro="">
      <xdr:nvGraphicFramePr>
        <xdr:cNvPr id="2059" name="Chart 11"/>
        <xdr:cNvGraphicFramePr/>
      </xdr:nvGraphicFramePr>
      <xdr:xfrm>
        <a:off x="3810000" y="8734425"/>
        <a:ext cx="391477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4" name="Chart 2"/>
        <xdr:cNvGraphicFramePr/>
      </xdr:nvGraphicFramePr>
      <xdr:xfrm>
        <a:off x="3810000" y="2667000"/>
        <a:ext cx="39147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19</xdr:row>
      <xdr:rowOff>142875</xdr:rowOff>
    </xdr:from>
    <xdr:to>
      <xdr:col>4</xdr:col>
      <xdr:colOff>1295400</xdr:colOff>
      <xdr:row>25</xdr:row>
      <xdr:rowOff>0</xdr:rowOff>
    </xdr:to>
    <xdr:sp macro="" fLocksText="0" textlink="">
      <xdr:nvSpPr>
        <xdr:cNvPr id="3077" name="Text Box 5"/>
        <xdr:cNvSpPr txBox="1">
          <a:spLocks noChangeArrowheads="1"/>
        </xdr:cNvSpPr>
      </xdr:nvSpPr>
      <xdr:spPr bwMode="auto">
        <a:xfrm>
          <a:off x="3810000" y="4752975"/>
          <a:ext cx="3905250" cy="8286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1.1.2.3 RÉGIMEN DE VIENTOS.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 distribución de frecuencias de la dirección y velocidad del viento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mide el promedio de la velocidad del viento en todo momento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19050</xdr:colOff>
      <xdr:row>29</xdr:row>
      <xdr:rowOff>28575</xdr:rowOff>
    </xdr:from>
    <xdr:to>
      <xdr:col>1</xdr:col>
      <xdr:colOff>2324100</xdr:colOff>
      <xdr:row>29</xdr:row>
      <xdr:rowOff>352425</xdr:rowOff>
    </xdr:to>
    <xdr:pic>
      <xdr:nvPicPr>
        <xdr:cNvPr id="307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495425" y="6696075"/>
          <a:ext cx="23050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9525</xdr:colOff>
      <xdr:row>47</xdr:row>
      <xdr:rowOff>9525</xdr:rowOff>
    </xdr:to>
    <xdr:graphicFrame macro="">
      <xdr:nvGraphicFramePr>
        <xdr:cNvPr id="3080" name="Chart 8"/>
        <xdr:cNvGraphicFramePr/>
      </xdr:nvGraphicFramePr>
      <xdr:xfrm>
        <a:off x="3810000" y="8572500"/>
        <a:ext cx="392430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46</xdr:row>
      <xdr:rowOff>142875</xdr:rowOff>
    </xdr:from>
    <xdr:to>
      <xdr:col>4</xdr:col>
      <xdr:colOff>1295400</xdr:colOff>
      <xdr:row>53</xdr:row>
      <xdr:rowOff>0</xdr:rowOff>
    </xdr:to>
    <xdr:sp macro="" fLocksText="0" textlink="">
      <xdr:nvSpPr>
        <xdr:cNvPr id="3081" name="Text Box 9"/>
        <xdr:cNvSpPr txBox="1">
          <a:spLocks noChangeArrowheads="1"/>
        </xdr:cNvSpPr>
      </xdr:nvSpPr>
      <xdr:spPr bwMode="auto">
        <a:xfrm>
          <a:off x="3810000" y="10658475"/>
          <a:ext cx="3905250" cy="9906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1.1.2.3 RÉGIMEN DE VIENTOS.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 distribución de frecuencias de la dirección y velocidad del viento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cuandola acumulación de aire provoca efectos sobre la agricultura aumentando el número de días de helada.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7169" name="Chart 1"/>
        <xdr:cNvGraphicFramePr/>
      </xdr:nvGraphicFramePr>
      <xdr:xfrm>
        <a:off x="3810000" y="2667000"/>
        <a:ext cx="39147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0</xdr:colOff>
      <xdr:row>20</xdr:row>
      <xdr:rowOff>0</xdr:rowOff>
    </xdr:from>
    <xdr:ext cx="3905250" cy="1133475"/>
    <xdr:sp macro="" fLocksText="0" textlink="">
      <xdr:nvSpPr>
        <xdr:cNvPr id="7170" name="Text Box 2"/>
        <xdr:cNvSpPr txBox="1">
          <a:spLocks noChangeArrowheads="1"/>
        </xdr:cNvSpPr>
      </xdr:nvSpPr>
      <xdr:spPr bwMode="auto">
        <a:xfrm>
          <a:off x="3810000" y="4772025"/>
          <a:ext cx="3905250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1.1.2.4 RÉGIMEN DE RADIACIÓN SOLAR.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 distribución de la energía solar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puede producir una reducción de la radiación solar por la presencia de contaminantes en la atmósfera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expresa en w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-2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49</xdr:row>
      <xdr:rowOff>9525</xdr:rowOff>
    </xdr:from>
    <xdr:ext cx="3905250" cy="1114425"/>
    <xdr:sp macro="" fLocksText="0" textlink="">
      <xdr:nvSpPr>
        <xdr:cNvPr id="7174" name="Text Box 6"/>
        <xdr:cNvSpPr txBox="1">
          <a:spLocks noChangeArrowheads="1"/>
        </xdr:cNvSpPr>
      </xdr:nvSpPr>
      <xdr:spPr bwMode="auto">
        <a:xfrm>
          <a:off x="3810000" y="11010900"/>
          <a:ext cx="3905250" cy="11144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1.1.2.4 RÉGIMEN DE RADIACIÓN SOLAR.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 distribución de la energía solar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puede producir una reducción de la radiación solar por la presencia de contaminantes en la atmósfera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expresa en w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-2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</xdr:col>
      <xdr:colOff>419100</xdr:colOff>
      <xdr:row>31</xdr:row>
      <xdr:rowOff>0</xdr:rowOff>
    </xdr:from>
    <xdr:to>
      <xdr:col>1</xdr:col>
      <xdr:colOff>1885950</xdr:colOff>
      <xdr:row>32</xdr:row>
      <xdr:rowOff>0</xdr:rowOff>
    </xdr:to>
    <xdr:pic>
      <xdr:nvPicPr>
        <xdr:cNvPr id="717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95475" y="6991350"/>
          <a:ext cx="14668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5</xdr:col>
      <xdr:colOff>9525</xdr:colOff>
      <xdr:row>49</xdr:row>
      <xdr:rowOff>9525</xdr:rowOff>
    </xdr:to>
    <xdr:graphicFrame macro="">
      <xdr:nvGraphicFramePr>
        <xdr:cNvPr id="7176" name="Chart 8"/>
        <xdr:cNvGraphicFramePr/>
      </xdr:nvGraphicFramePr>
      <xdr:xfrm>
        <a:off x="3810000" y="8896350"/>
        <a:ext cx="392430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0</xdr:colOff>
      <xdr:row>78</xdr:row>
      <xdr:rowOff>9525</xdr:rowOff>
    </xdr:from>
    <xdr:ext cx="3905250" cy="1123950"/>
    <xdr:sp macro="" fLocksText="0" textlink="">
      <xdr:nvSpPr>
        <xdr:cNvPr id="7177" name="Text Box 9"/>
        <xdr:cNvSpPr txBox="1">
          <a:spLocks noChangeArrowheads="1"/>
        </xdr:cNvSpPr>
      </xdr:nvSpPr>
      <xdr:spPr bwMode="auto">
        <a:xfrm>
          <a:off x="3810000" y="17240250"/>
          <a:ext cx="3905250" cy="11239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1.1.2.4 RÉGIMEN DE RADIACIÓN SOLAR.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 distribución de la energía solar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puede producir una reducción de la radiación solar por la presencia de contaminantes en la atmósfera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h  es el nº de hoaras de insolación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0</xdr:colOff>
      <xdr:row>65</xdr:row>
      <xdr:rowOff>0</xdr:rowOff>
    </xdr:from>
    <xdr:to>
      <xdr:col>5</xdr:col>
      <xdr:colOff>9525</xdr:colOff>
      <xdr:row>78</xdr:row>
      <xdr:rowOff>9525</xdr:rowOff>
    </xdr:to>
    <xdr:graphicFrame macro="">
      <xdr:nvGraphicFramePr>
        <xdr:cNvPr id="7179" name="Chart 11"/>
        <xdr:cNvGraphicFramePr/>
      </xdr:nvGraphicFramePr>
      <xdr:xfrm>
        <a:off x="3810000" y="15125700"/>
        <a:ext cx="3924300" cy="2114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419100</xdr:colOff>
      <xdr:row>2</xdr:row>
      <xdr:rowOff>0</xdr:rowOff>
    </xdr:from>
    <xdr:to>
      <xdr:col>1</xdr:col>
      <xdr:colOff>1885950</xdr:colOff>
      <xdr:row>3</xdr:row>
      <xdr:rowOff>0</xdr:rowOff>
    </xdr:to>
    <xdr:pic>
      <xdr:nvPicPr>
        <xdr:cNvPr id="718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95475" y="762000"/>
          <a:ext cx="14668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447675</xdr:colOff>
      <xdr:row>60</xdr:row>
      <xdr:rowOff>0</xdr:rowOff>
    </xdr:from>
    <xdr:to>
      <xdr:col>1</xdr:col>
      <xdr:colOff>1752600</xdr:colOff>
      <xdr:row>61</xdr:row>
      <xdr:rowOff>0</xdr:rowOff>
    </xdr:to>
    <xdr:pic>
      <xdr:nvPicPr>
        <xdr:cNvPr id="7181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1924050" y="13220700"/>
          <a:ext cx="130492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19</xdr:row>
      <xdr:rowOff>152400</xdr:rowOff>
    </xdr:to>
    <xdr:graphicFrame macro="">
      <xdr:nvGraphicFramePr>
        <xdr:cNvPr id="5122" name="Chart 2"/>
        <xdr:cNvGraphicFramePr/>
      </xdr:nvGraphicFramePr>
      <xdr:xfrm>
        <a:off x="3810000" y="2667000"/>
        <a:ext cx="39147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19</xdr:row>
      <xdr:rowOff>152400</xdr:rowOff>
    </xdr:from>
    <xdr:to>
      <xdr:col>4</xdr:col>
      <xdr:colOff>1295400</xdr:colOff>
      <xdr:row>27</xdr:row>
      <xdr:rowOff>0</xdr:rowOff>
    </xdr:to>
    <xdr:sp macro="" fLocksText="0" textlink="">
      <xdr:nvSpPr>
        <xdr:cNvPr id="5123" name="Text Box 3"/>
        <xdr:cNvSpPr txBox="1">
          <a:spLocks noChangeArrowheads="1"/>
        </xdr:cNvSpPr>
      </xdr:nvSpPr>
      <xdr:spPr bwMode="auto">
        <a:xfrm>
          <a:off x="3810000" y="4762500"/>
          <a:ext cx="3905250" cy="11430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1.1.2.5 ÍNDICES DE APTITUD CLIMÁTICA.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Posibilidades del clima desde el punto de vista de la productividad agrícola y de otros usos del territorio, por ejemplo, bienestar climático para actividades residenciales o para el turismo.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Aptitud del clima     Óptima       Buena      Regular       Mala       Ausencia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Índice                           4               3                2               1               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umno\Escritorio\definitiv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D5">
            <v>33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19" sqref="B19"/>
    </sheetView>
  </sheetViews>
  <sheetFormatPr defaultColWidth="13.33203125" defaultRowHeight="14.25"/>
  <cols>
    <col min="1" max="1" width="13.33203125" style="82" customWidth="1"/>
    <col min="2" max="2" width="114.5" style="82" customWidth="1"/>
    <col min="3" max="16384" width="13.33203125" style="82" customWidth="1"/>
  </cols>
  <sheetData>
    <row r="1" spans="1:2" ht="14.25">
      <c r="A1" s="82" t="s">
        <v>63</v>
      </c>
      <c r="B1" s="82" t="s">
        <v>64</v>
      </c>
    </row>
    <row r="3" spans="1:2" ht="14.25">
      <c r="A3" s="82" t="s">
        <v>65</v>
      </c>
      <c r="B3" s="82" t="s">
        <v>66</v>
      </c>
    </row>
    <row r="4" ht="14.25">
      <c r="B4" s="82" t="s">
        <v>67</v>
      </c>
    </row>
    <row r="5" ht="14.25">
      <c r="B5" s="82" t="s">
        <v>68</v>
      </c>
    </row>
    <row r="6" ht="14.25">
      <c r="B6" s="82" t="s">
        <v>69</v>
      </c>
    </row>
    <row r="8" spans="1:2" ht="14.25">
      <c r="A8" s="82" t="s">
        <v>70</v>
      </c>
      <c r="B8" s="82" t="s">
        <v>71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1"/>
  <sheetViews>
    <sheetView workbookViewId="0" topLeftCell="A79">
      <selection activeCell="B61" sqref="B61"/>
    </sheetView>
  </sheetViews>
  <sheetFormatPr defaultColWidth="22.83203125" defaultRowHeight="12.75" customHeight="1"/>
  <cols>
    <col min="1" max="1" width="25.83203125" style="53" customWidth="1"/>
    <col min="2" max="2" width="40.83203125" style="53" customWidth="1"/>
    <col min="3" max="16384" width="22.83203125" style="53" customWidth="1"/>
  </cols>
  <sheetData>
    <row r="1" spans="1:5" ht="30" customHeight="1" thickTop="1">
      <c r="A1" s="1" t="s">
        <v>7</v>
      </c>
      <c r="B1" s="2">
        <v>45</v>
      </c>
      <c r="C1" s="3" t="s">
        <v>5</v>
      </c>
      <c r="D1" s="4" t="s">
        <v>12</v>
      </c>
      <c r="E1" s="5" t="s">
        <v>13</v>
      </c>
    </row>
    <row r="2" spans="1:5" ht="30" customHeight="1">
      <c r="A2" s="6" t="s">
        <v>2</v>
      </c>
      <c r="B2" s="7" t="s">
        <v>50</v>
      </c>
      <c r="C2" s="8"/>
      <c r="D2" s="9" t="s">
        <v>16</v>
      </c>
      <c r="E2" s="10" t="s">
        <v>14</v>
      </c>
    </row>
    <row r="3" spans="1:5" ht="30" customHeight="1">
      <c r="A3" s="6" t="s">
        <v>10</v>
      </c>
      <c r="B3" s="7" t="s">
        <v>51</v>
      </c>
      <c r="C3" s="8"/>
      <c r="D3" s="11" t="s">
        <v>17</v>
      </c>
      <c r="E3" s="10" t="s">
        <v>15</v>
      </c>
    </row>
    <row r="4" spans="1:5" ht="30" customHeight="1" thickBot="1">
      <c r="A4" s="6" t="s">
        <v>3</v>
      </c>
      <c r="B4" s="7"/>
      <c r="C4" s="12"/>
      <c r="D4" s="13"/>
      <c r="E4" s="14"/>
    </row>
    <row r="5" spans="1:5" ht="30" customHeight="1">
      <c r="A5" s="6" t="s">
        <v>4</v>
      </c>
      <c r="B5" s="7" t="s">
        <v>52</v>
      </c>
      <c r="C5" s="15" t="s">
        <v>6</v>
      </c>
      <c r="D5" s="16">
        <v>3</v>
      </c>
      <c r="E5" s="17"/>
    </row>
    <row r="6" spans="1:5" ht="30" customHeight="1" thickBot="1">
      <c r="A6" s="18" t="s">
        <v>11</v>
      </c>
      <c r="B6" s="44" t="s">
        <v>62</v>
      </c>
      <c r="C6" s="20" t="s">
        <v>0</v>
      </c>
      <c r="D6" s="21">
        <f>IF(D5&lt;-5,"valor del indicador fuera de rango",IF(D5&lt;=-2.5,(0.08*D5^2)+(0.8*D5)+2,IF(D5&lt;=2.5,(-0.08*D5^2)+1,IF(D5&lt;=5,(0.08*D5^2)-(0.8*D5)+2,"valor del indicador fuera rango"))))</f>
        <v>0.3199999999999996</v>
      </c>
      <c r="E6" s="22"/>
    </row>
    <row r="7" spans="1:5" ht="30" customHeight="1">
      <c r="A7" s="23" t="s">
        <v>9</v>
      </c>
      <c r="B7" s="24" t="s">
        <v>0</v>
      </c>
      <c r="C7" s="83" t="s">
        <v>8</v>
      </c>
      <c r="D7" s="84"/>
      <c r="E7" s="85"/>
    </row>
    <row r="8" spans="1:5" ht="12.95" customHeight="1">
      <c r="A8" s="59">
        <v>-5</v>
      </c>
      <c r="B8" s="26">
        <f aca="true" t="shared" si="0" ref="B8:B13">(0.08*A8^2)+0.8*A8+2</f>
        <v>0</v>
      </c>
      <c r="C8" s="54"/>
      <c r="D8" s="54"/>
      <c r="E8" s="55"/>
    </row>
    <row r="9" spans="1:5" ht="12.95" customHeight="1">
      <c r="A9" s="60">
        <v>-4.5</v>
      </c>
      <c r="B9" s="26">
        <f t="shared" si="0"/>
        <v>0.020000000000000018</v>
      </c>
      <c r="C9" s="56"/>
      <c r="D9" s="54"/>
      <c r="E9" s="55"/>
    </row>
    <row r="10" spans="1:5" ht="12.95" customHeight="1">
      <c r="A10" s="60">
        <v>-4</v>
      </c>
      <c r="B10" s="26">
        <f t="shared" si="0"/>
        <v>0.07999999999999985</v>
      </c>
      <c r="C10" s="56"/>
      <c r="D10" s="54"/>
      <c r="E10" s="55"/>
    </row>
    <row r="11" spans="1:5" ht="12.95" customHeight="1">
      <c r="A11" s="60">
        <v>-3.5</v>
      </c>
      <c r="B11" s="26">
        <f t="shared" si="0"/>
        <v>0.17999999999999972</v>
      </c>
      <c r="C11" s="56"/>
      <c r="D11" s="54"/>
      <c r="E11" s="55"/>
    </row>
    <row r="12" spans="1:5" ht="12.95" customHeight="1">
      <c r="A12" s="60">
        <v>-3</v>
      </c>
      <c r="B12" s="26">
        <f t="shared" si="0"/>
        <v>0.3199999999999996</v>
      </c>
      <c r="C12" s="56"/>
      <c r="D12" s="54"/>
      <c r="E12" s="55"/>
    </row>
    <row r="13" spans="1:5" ht="12.95" customHeight="1">
      <c r="A13" s="60">
        <v>-2.5</v>
      </c>
      <c r="B13" s="26">
        <f t="shared" si="0"/>
        <v>0.5</v>
      </c>
      <c r="C13" s="56"/>
      <c r="D13" s="54"/>
      <c r="E13" s="55"/>
    </row>
    <row r="14" spans="1:5" ht="12.95" customHeight="1">
      <c r="A14" s="61">
        <v>-2</v>
      </c>
      <c r="B14" s="29">
        <f aca="true" t="shared" si="1" ref="B14:B20">(-0.08*A14^2)+1</f>
        <v>0.6799999999999999</v>
      </c>
      <c r="C14" s="56"/>
      <c r="D14" s="54"/>
      <c r="E14" s="55"/>
    </row>
    <row r="15" spans="1:5" ht="12.95" customHeight="1">
      <c r="A15" s="61">
        <v>-1.5</v>
      </c>
      <c r="B15" s="29">
        <f t="shared" si="1"/>
        <v>0.8200000000000001</v>
      </c>
      <c r="C15" s="56"/>
      <c r="D15" s="54"/>
      <c r="E15" s="55"/>
    </row>
    <row r="16" spans="1:5" ht="12.95" customHeight="1">
      <c r="A16" s="61">
        <v>-1</v>
      </c>
      <c r="B16" s="29">
        <f t="shared" si="1"/>
        <v>0.92</v>
      </c>
      <c r="C16" s="56"/>
      <c r="D16" s="54"/>
      <c r="E16" s="55"/>
    </row>
    <row r="17" spans="1:5" ht="12.95" customHeight="1">
      <c r="A17" s="61">
        <v>-0.5</v>
      </c>
      <c r="B17" s="29">
        <f t="shared" si="1"/>
        <v>0.98</v>
      </c>
      <c r="C17" s="56"/>
      <c r="D17" s="54"/>
      <c r="E17" s="55"/>
    </row>
    <row r="18" spans="1:5" ht="12.95" customHeight="1">
      <c r="A18" s="61">
        <v>0</v>
      </c>
      <c r="B18" s="29">
        <f t="shared" si="1"/>
        <v>1</v>
      </c>
      <c r="C18" s="56"/>
      <c r="D18" s="54"/>
      <c r="E18" s="55"/>
    </row>
    <row r="19" spans="1:5" ht="12.95" customHeight="1">
      <c r="A19" s="61">
        <v>0.5</v>
      </c>
      <c r="B19" s="29">
        <f t="shared" si="1"/>
        <v>0.98</v>
      </c>
      <c r="C19" s="56"/>
      <c r="D19" s="54"/>
      <c r="E19" s="55"/>
    </row>
    <row r="20" spans="1:5" ht="12.95" customHeight="1">
      <c r="A20" s="61">
        <v>1</v>
      </c>
      <c r="B20" s="29">
        <f t="shared" si="1"/>
        <v>0.92</v>
      </c>
      <c r="C20" s="56"/>
      <c r="D20" s="54"/>
      <c r="E20" s="55"/>
    </row>
    <row r="21" spans="1:5" ht="12.95" customHeight="1">
      <c r="A21" s="62">
        <v>3</v>
      </c>
      <c r="B21" s="31">
        <f>(0.08*A21^2)-0.8*A21+2</f>
        <v>0.3199999999999996</v>
      </c>
      <c r="C21" s="56"/>
      <c r="D21" s="54"/>
      <c r="E21" s="55"/>
    </row>
    <row r="22" spans="1:5" ht="12.95" customHeight="1">
      <c r="A22" s="62">
        <v>3.5</v>
      </c>
      <c r="B22" s="31">
        <f>(0.08*A22^2)-0.8*A22+2</f>
        <v>0.17999999999999972</v>
      </c>
      <c r="C22" s="56"/>
      <c r="D22" s="54"/>
      <c r="E22" s="55"/>
    </row>
    <row r="23" spans="1:5" ht="12.95" customHeight="1">
      <c r="A23" s="62">
        <v>4</v>
      </c>
      <c r="B23" s="31">
        <f>(0.08*A23^2)-0.8*A23+2</f>
        <v>0.07999999999999985</v>
      </c>
      <c r="C23" s="56"/>
      <c r="D23" s="54"/>
      <c r="E23" s="55"/>
    </row>
    <row r="24" spans="1:5" ht="12.95" customHeight="1">
      <c r="A24" s="62">
        <v>4.5</v>
      </c>
      <c r="B24" s="31">
        <f>(0.08*A24^2)-0.8*A24+2</f>
        <v>0.020000000000000018</v>
      </c>
      <c r="C24" s="56"/>
      <c r="D24" s="54"/>
      <c r="E24" s="55"/>
    </row>
    <row r="25" spans="1:5" ht="12.95" customHeight="1" thickBot="1">
      <c r="A25" s="63">
        <v>5</v>
      </c>
      <c r="B25" s="64">
        <f>(0.08*A25^2)-0.8*A25+2</f>
        <v>0</v>
      </c>
      <c r="C25" s="65"/>
      <c r="D25" s="57"/>
      <c r="E25" s="58"/>
    </row>
    <row r="26" ht="12.95" customHeight="1" thickTop="1"/>
    <row r="27" ht="12.95" customHeight="1" thickBot="1"/>
    <row r="28" spans="1:5" ht="30" customHeight="1" thickTop="1">
      <c r="A28" s="1" t="s">
        <v>7</v>
      </c>
      <c r="B28" s="2">
        <v>46</v>
      </c>
      <c r="C28" s="3" t="s">
        <v>5</v>
      </c>
      <c r="D28" s="4" t="s">
        <v>12</v>
      </c>
      <c r="E28" s="5" t="s">
        <v>13</v>
      </c>
    </row>
    <row r="29" spans="1:5" ht="30" customHeight="1">
      <c r="A29" s="6" t="s">
        <v>2</v>
      </c>
      <c r="B29" s="7" t="s">
        <v>53</v>
      </c>
      <c r="C29" s="8"/>
      <c r="D29" s="9" t="s">
        <v>16</v>
      </c>
      <c r="E29" s="10" t="s">
        <v>14</v>
      </c>
    </row>
    <row r="30" spans="1:5" ht="30" customHeight="1">
      <c r="A30" s="6" t="s">
        <v>10</v>
      </c>
      <c r="B30" s="7"/>
      <c r="C30" s="8"/>
      <c r="D30" s="11" t="s">
        <v>17</v>
      </c>
      <c r="E30" s="10" t="s">
        <v>15</v>
      </c>
    </row>
    <row r="31" spans="1:5" ht="30" customHeight="1" thickBot="1">
      <c r="A31" s="6" t="s">
        <v>3</v>
      </c>
      <c r="B31" s="7"/>
      <c r="C31" s="12"/>
      <c r="D31" s="13"/>
      <c r="E31" s="14"/>
    </row>
    <row r="32" spans="1:5" ht="30" customHeight="1">
      <c r="A32" s="6" t="s">
        <v>4</v>
      </c>
      <c r="B32" s="7" t="s">
        <v>52</v>
      </c>
      <c r="C32" s="15" t="s">
        <v>6</v>
      </c>
      <c r="D32" s="16">
        <v>4</v>
      </c>
      <c r="E32" s="17"/>
    </row>
    <row r="33" spans="1:5" ht="30" customHeight="1" thickBot="1">
      <c r="A33" s="18" t="s">
        <v>11</v>
      </c>
      <c r="B33" s="44" t="s">
        <v>62</v>
      </c>
      <c r="C33" s="20" t="s">
        <v>0</v>
      </c>
      <c r="D33" s="21">
        <f>IF(D32&lt;-5,"valor del indicador fuera de rango",IF(D32&lt;=-2.5,(0.08*D32^2)+(0.8*D32)+2,IF(D32&lt;=2.5,(-0.08*D32^2)+1,IF(D32&lt;=5,(0.08*D32^2)-(0.8*D32)+2,"valor del indicador fuera rango"))))</f>
        <v>0.07999999999999985</v>
      </c>
      <c r="E33" s="22"/>
    </row>
    <row r="34" spans="1:5" ht="30" customHeight="1">
      <c r="A34" s="23" t="s">
        <v>9</v>
      </c>
      <c r="B34" s="24" t="s">
        <v>0</v>
      </c>
      <c r="C34" s="83" t="s">
        <v>8</v>
      </c>
      <c r="D34" s="84"/>
      <c r="E34" s="85"/>
    </row>
    <row r="35" spans="1:5" ht="12.95" customHeight="1">
      <c r="A35" s="59">
        <v>-5</v>
      </c>
      <c r="B35" s="26">
        <f aca="true" t="shared" si="2" ref="B35:B40">(0.08*A35^2)+0.8*A35+2</f>
        <v>0</v>
      </c>
      <c r="C35" s="54"/>
      <c r="D35" s="54"/>
      <c r="E35" s="55"/>
    </row>
    <row r="36" spans="1:5" ht="12.95" customHeight="1">
      <c r="A36" s="60">
        <v>-4.5</v>
      </c>
      <c r="B36" s="26">
        <f t="shared" si="2"/>
        <v>0.020000000000000018</v>
      </c>
      <c r="C36" s="56"/>
      <c r="D36" s="54"/>
      <c r="E36" s="55"/>
    </row>
    <row r="37" spans="1:5" ht="12.95" customHeight="1">
      <c r="A37" s="60">
        <v>-4</v>
      </c>
      <c r="B37" s="26">
        <f t="shared" si="2"/>
        <v>0.07999999999999985</v>
      </c>
      <c r="C37" s="56"/>
      <c r="D37" s="54"/>
      <c r="E37" s="55"/>
    </row>
    <row r="38" spans="1:5" ht="12.95" customHeight="1">
      <c r="A38" s="60">
        <v>-3.5</v>
      </c>
      <c r="B38" s="26">
        <f t="shared" si="2"/>
        <v>0.17999999999999972</v>
      </c>
      <c r="C38" s="56"/>
      <c r="D38" s="54"/>
      <c r="E38" s="55"/>
    </row>
    <row r="39" spans="1:5" ht="12.95" customHeight="1">
      <c r="A39" s="60">
        <v>-3</v>
      </c>
      <c r="B39" s="26">
        <f t="shared" si="2"/>
        <v>0.3199999999999996</v>
      </c>
      <c r="C39" s="56"/>
      <c r="D39" s="54"/>
      <c r="E39" s="55"/>
    </row>
    <row r="40" spans="1:5" ht="12.95" customHeight="1">
      <c r="A40" s="60">
        <v>-2.5</v>
      </c>
      <c r="B40" s="26">
        <f t="shared" si="2"/>
        <v>0.5</v>
      </c>
      <c r="C40" s="56"/>
      <c r="D40" s="54"/>
      <c r="E40" s="55"/>
    </row>
    <row r="41" spans="1:5" ht="12.95" customHeight="1">
      <c r="A41" s="61">
        <v>-2</v>
      </c>
      <c r="B41" s="29">
        <f aca="true" t="shared" si="3" ref="B41:B48">(-0.08*A41^2)+1</f>
        <v>0.6799999999999999</v>
      </c>
      <c r="C41" s="56"/>
      <c r="D41" s="54"/>
      <c r="E41" s="55"/>
    </row>
    <row r="42" spans="1:5" ht="12.95" customHeight="1">
      <c r="A42" s="61">
        <v>-1.5</v>
      </c>
      <c r="B42" s="29">
        <f t="shared" si="3"/>
        <v>0.8200000000000001</v>
      </c>
      <c r="C42" s="56"/>
      <c r="D42" s="54"/>
      <c r="E42" s="55"/>
    </row>
    <row r="43" spans="1:5" ht="12.95" customHeight="1">
      <c r="A43" s="61">
        <v>-1</v>
      </c>
      <c r="B43" s="29">
        <f t="shared" si="3"/>
        <v>0.92</v>
      </c>
      <c r="C43" s="56"/>
      <c r="D43" s="54"/>
      <c r="E43" s="55"/>
    </row>
    <row r="44" spans="1:5" ht="12.95" customHeight="1">
      <c r="A44" s="61">
        <v>-0.5</v>
      </c>
      <c r="B44" s="29">
        <f t="shared" si="3"/>
        <v>0.98</v>
      </c>
      <c r="C44" s="56"/>
      <c r="D44" s="54"/>
      <c r="E44" s="55"/>
    </row>
    <row r="45" spans="1:5" ht="12.95" customHeight="1">
      <c r="A45" s="61">
        <v>0</v>
      </c>
      <c r="B45" s="29">
        <f t="shared" si="3"/>
        <v>1</v>
      </c>
      <c r="C45" s="56"/>
      <c r="D45" s="54"/>
      <c r="E45" s="55"/>
    </row>
    <row r="46" spans="1:5" ht="12.95" customHeight="1">
      <c r="A46" s="61">
        <v>0.5</v>
      </c>
      <c r="B46" s="29">
        <f t="shared" si="3"/>
        <v>0.98</v>
      </c>
      <c r="C46" s="56"/>
      <c r="D46" s="54"/>
      <c r="E46" s="55"/>
    </row>
    <row r="47" spans="1:5" ht="12.95" customHeight="1">
      <c r="A47" s="61">
        <v>1</v>
      </c>
      <c r="B47" s="29">
        <f t="shared" si="3"/>
        <v>0.92</v>
      </c>
      <c r="C47" s="56"/>
      <c r="D47" s="54"/>
      <c r="E47" s="55"/>
    </row>
    <row r="48" spans="1:5" ht="12.95" customHeight="1">
      <c r="A48" s="61">
        <v>2.5</v>
      </c>
      <c r="B48" s="29">
        <f t="shared" si="3"/>
        <v>0.5</v>
      </c>
      <c r="C48" s="56"/>
      <c r="D48" s="54"/>
      <c r="E48" s="55"/>
    </row>
    <row r="49" spans="1:5" ht="12.95" customHeight="1">
      <c r="A49" s="62">
        <v>3</v>
      </c>
      <c r="B49" s="31">
        <f>(0.08*A49^2)-0.8*A49+2</f>
        <v>0.3199999999999996</v>
      </c>
      <c r="C49" s="56"/>
      <c r="D49" s="54"/>
      <c r="E49" s="55"/>
    </row>
    <row r="50" spans="1:5" ht="12.95" customHeight="1">
      <c r="A50" s="62">
        <v>3.5</v>
      </c>
      <c r="B50" s="31">
        <f>(0.08*A50^2)-0.8*A50+2</f>
        <v>0.17999999999999972</v>
      </c>
      <c r="C50" s="56"/>
      <c r="D50" s="54"/>
      <c r="E50" s="55"/>
    </row>
    <row r="51" spans="1:5" ht="12.95" customHeight="1">
      <c r="A51" s="62">
        <v>4</v>
      </c>
      <c r="B51" s="31">
        <f>(0.08*A51^2)-0.8*A51+2</f>
        <v>0.07999999999999985</v>
      </c>
      <c r="C51" s="56"/>
      <c r="D51" s="54"/>
      <c r="E51" s="55"/>
    </row>
    <row r="52" spans="1:5" ht="12.95" customHeight="1">
      <c r="A52" s="62">
        <v>4.5</v>
      </c>
      <c r="B52" s="31">
        <f>(0.08*A52^2)-0.8*A52+2</f>
        <v>0.020000000000000018</v>
      </c>
      <c r="C52" s="56"/>
      <c r="D52" s="54"/>
      <c r="E52" s="55"/>
    </row>
    <row r="53" spans="1:5" ht="12.95" customHeight="1" thickBot="1">
      <c r="A53" s="63">
        <v>5</v>
      </c>
      <c r="B53" s="64">
        <f>(0.08*A53^2)-0.8*A53+2</f>
        <v>0</v>
      </c>
      <c r="C53" s="57"/>
      <c r="D53" s="57"/>
      <c r="E53" s="58"/>
    </row>
    <row r="54" ht="12.95" customHeight="1" thickTop="1"/>
    <row r="55" ht="12.95" customHeight="1" thickBot="1"/>
    <row r="56" spans="1:5" ht="30" customHeight="1" thickTop="1">
      <c r="A56" s="1" t="s">
        <v>7</v>
      </c>
      <c r="B56" s="2">
        <v>47</v>
      </c>
      <c r="C56" s="3" t="s">
        <v>5</v>
      </c>
      <c r="D56" s="4" t="s">
        <v>12</v>
      </c>
      <c r="E56" s="5" t="s">
        <v>13</v>
      </c>
    </row>
    <row r="57" spans="1:5" ht="30" customHeight="1">
      <c r="A57" s="6" t="s">
        <v>2</v>
      </c>
      <c r="B57" s="7" t="s">
        <v>18</v>
      </c>
      <c r="C57" s="8"/>
      <c r="D57" s="9" t="s">
        <v>16</v>
      </c>
      <c r="E57" s="10" t="s">
        <v>14</v>
      </c>
    </row>
    <row r="58" spans="1:5" ht="30" customHeight="1">
      <c r="A58" s="6" t="s">
        <v>10</v>
      </c>
      <c r="B58" s="7"/>
      <c r="C58" s="8"/>
      <c r="D58" s="11" t="s">
        <v>17</v>
      </c>
      <c r="E58" s="10" t="s">
        <v>15</v>
      </c>
    </row>
    <row r="59" spans="1:5" ht="30" customHeight="1" thickBot="1">
      <c r="A59" s="6" t="s">
        <v>3</v>
      </c>
      <c r="B59" s="7"/>
      <c r="C59" s="12"/>
      <c r="D59" s="13"/>
      <c r="E59" s="14"/>
    </row>
    <row r="60" spans="1:5" ht="30" customHeight="1">
      <c r="A60" s="6" t="s">
        <v>4</v>
      </c>
      <c r="B60" s="7" t="s">
        <v>52</v>
      </c>
      <c r="C60" s="15" t="s">
        <v>6</v>
      </c>
      <c r="D60" s="16">
        <v>3</v>
      </c>
      <c r="E60" s="17"/>
    </row>
    <row r="61" spans="1:5" ht="30" customHeight="1" thickBot="1">
      <c r="A61" s="18" t="s">
        <v>11</v>
      </c>
      <c r="B61" s="44" t="s">
        <v>62</v>
      </c>
      <c r="C61" s="20" t="s">
        <v>0</v>
      </c>
      <c r="D61" s="21">
        <f>IF(D60&lt;-5,"valor del indicador fuera de rango",IF(D60&lt;=-2.5,(0.08*D60^2)+(0.8*D60)+2,IF(D60&lt;=2.5,(-0.08*D60^2)+1,IF(D60&lt;=5,(0.08*D60^2)-(0.8*D60)+2,"valor del indicador fuera rango"))))</f>
        <v>0.3199999999999996</v>
      </c>
      <c r="E61" s="22"/>
    </row>
    <row r="62" spans="1:5" ht="30" customHeight="1">
      <c r="A62" s="23" t="s">
        <v>9</v>
      </c>
      <c r="B62" s="24" t="s">
        <v>0</v>
      </c>
      <c r="C62" s="83" t="s">
        <v>8</v>
      </c>
      <c r="D62" s="84"/>
      <c r="E62" s="85"/>
    </row>
    <row r="63" spans="1:5" ht="12.95" customHeight="1">
      <c r="A63" s="59">
        <v>-5</v>
      </c>
      <c r="B63" s="26">
        <f aca="true" t="shared" si="4" ref="B63:B68">(0.08*A63^2)+0.8*A63+2</f>
        <v>0</v>
      </c>
      <c r="C63" s="54"/>
      <c r="D63" s="54"/>
      <c r="E63" s="55"/>
    </row>
    <row r="64" spans="1:5" ht="12.95" customHeight="1">
      <c r="A64" s="60">
        <v>-4.5</v>
      </c>
      <c r="B64" s="26">
        <f t="shared" si="4"/>
        <v>0.020000000000000018</v>
      </c>
      <c r="C64" s="56"/>
      <c r="D64" s="54"/>
      <c r="E64" s="55"/>
    </row>
    <row r="65" spans="1:5" ht="12.95" customHeight="1">
      <c r="A65" s="60">
        <v>-4</v>
      </c>
      <c r="B65" s="26">
        <f t="shared" si="4"/>
        <v>0.07999999999999985</v>
      </c>
      <c r="C65" s="56"/>
      <c r="D65" s="54"/>
      <c r="E65" s="55"/>
    </row>
    <row r="66" spans="1:5" ht="12.95" customHeight="1">
      <c r="A66" s="60">
        <v>-3.5</v>
      </c>
      <c r="B66" s="26">
        <f t="shared" si="4"/>
        <v>0.17999999999999972</v>
      </c>
      <c r="C66" s="56"/>
      <c r="D66" s="54"/>
      <c r="E66" s="55"/>
    </row>
    <row r="67" spans="1:5" ht="12.95" customHeight="1">
      <c r="A67" s="60">
        <v>-3</v>
      </c>
      <c r="B67" s="26">
        <f t="shared" si="4"/>
        <v>0.3199999999999996</v>
      </c>
      <c r="C67" s="56"/>
      <c r="D67" s="54"/>
      <c r="E67" s="55"/>
    </row>
    <row r="68" spans="1:5" ht="12.95" customHeight="1">
      <c r="A68" s="60">
        <v>-2.5</v>
      </c>
      <c r="B68" s="26">
        <f t="shared" si="4"/>
        <v>0.5</v>
      </c>
      <c r="C68" s="56"/>
      <c r="D68" s="54"/>
      <c r="E68" s="55"/>
    </row>
    <row r="69" spans="1:5" ht="12.95" customHeight="1">
      <c r="A69" s="61">
        <v>-2</v>
      </c>
      <c r="B69" s="29">
        <f aca="true" t="shared" si="5" ref="B69:B76">(-0.08*A69^2)+1</f>
        <v>0.6799999999999999</v>
      </c>
      <c r="C69" s="56"/>
      <c r="D69" s="54"/>
      <c r="E69" s="55"/>
    </row>
    <row r="70" spans="1:5" ht="12.95" customHeight="1">
      <c r="A70" s="61">
        <v>-1.5</v>
      </c>
      <c r="B70" s="29">
        <f t="shared" si="5"/>
        <v>0.8200000000000001</v>
      </c>
      <c r="C70" s="56"/>
      <c r="D70" s="54"/>
      <c r="E70" s="55"/>
    </row>
    <row r="71" spans="1:5" ht="12.95" customHeight="1">
      <c r="A71" s="61">
        <v>-1</v>
      </c>
      <c r="B71" s="29">
        <f t="shared" si="5"/>
        <v>0.92</v>
      </c>
      <c r="C71" s="56"/>
      <c r="D71" s="54"/>
      <c r="E71" s="55"/>
    </row>
    <row r="72" spans="1:5" ht="12.95" customHeight="1">
      <c r="A72" s="61">
        <v>-0.5</v>
      </c>
      <c r="B72" s="29">
        <f t="shared" si="5"/>
        <v>0.98</v>
      </c>
      <c r="C72" s="56"/>
      <c r="D72" s="54"/>
      <c r="E72" s="55"/>
    </row>
    <row r="73" spans="1:5" ht="12.95" customHeight="1">
      <c r="A73" s="61">
        <v>0</v>
      </c>
      <c r="B73" s="29">
        <f t="shared" si="5"/>
        <v>1</v>
      </c>
      <c r="C73" s="56"/>
      <c r="D73" s="54"/>
      <c r="E73" s="55"/>
    </row>
    <row r="74" spans="1:5" ht="12.95" customHeight="1">
      <c r="A74" s="61">
        <v>0.5</v>
      </c>
      <c r="B74" s="29">
        <f t="shared" si="5"/>
        <v>0.98</v>
      </c>
      <c r="C74" s="56"/>
      <c r="D74" s="54"/>
      <c r="E74" s="55"/>
    </row>
    <row r="75" spans="1:5" ht="12.95" customHeight="1">
      <c r="A75" s="61">
        <v>1</v>
      </c>
      <c r="B75" s="29">
        <f t="shared" si="5"/>
        <v>0.92</v>
      </c>
      <c r="C75" s="56"/>
      <c r="D75" s="54"/>
      <c r="E75" s="55"/>
    </row>
    <row r="76" spans="1:5" ht="12.95" customHeight="1">
      <c r="A76" s="61">
        <v>2.5</v>
      </c>
      <c r="B76" s="29">
        <f t="shared" si="5"/>
        <v>0.5</v>
      </c>
      <c r="C76" s="56"/>
      <c r="D76" s="54"/>
      <c r="E76" s="55"/>
    </row>
    <row r="77" spans="1:5" ht="12.95" customHeight="1">
      <c r="A77" s="62">
        <v>3</v>
      </c>
      <c r="B77" s="31">
        <f>(0.08*A77^2)-0.8*A77+2</f>
        <v>0.3199999999999996</v>
      </c>
      <c r="C77" s="56"/>
      <c r="D77" s="54"/>
      <c r="E77" s="55"/>
    </row>
    <row r="78" spans="1:5" ht="12.95" customHeight="1">
      <c r="A78" s="62">
        <v>3.5</v>
      </c>
      <c r="B78" s="31">
        <f>(0.08*A78^2)-0.8*A78+2</f>
        <v>0.17999999999999972</v>
      </c>
      <c r="C78" s="56"/>
      <c r="D78" s="54"/>
      <c r="E78" s="55"/>
    </row>
    <row r="79" spans="1:5" ht="12.95" customHeight="1">
      <c r="A79" s="62">
        <v>4</v>
      </c>
      <c r="B79" s="31">
        <f>(0.08*A79^2)-0.8*A79+2</f>
        <v>0.07999999999999985</v>
      </c>
      <c r="C79" s="56"/>
      <c r="D79" s="54"/>
      <c r="E79" s="55"/>
    </row>
    <row r="80" spans="1:5" ht="12.95" customHeight="1">
      <c r="A80" s="62">
        <v>4.5</v>
      </c>
      <c r="B80" s="31">
        <f>(0.08*A80^2)-0.8*A80+2</f>
        <v>0.020000000000000018</v>
      </c>
      <c r="C80" s="56"/>
      <c r="D80" s="54"/>
      <c r="E80" s="55"/>
    </row>
    <row r="81" spans="1:5" ht="12.95" customHeight="1" thickBot="1">
      <c r="A81" s="63">
        <v>5</v>
      </c>
      <c r="B81" s="64">
        <f>(0.08*A81^2)-0.8*A81+2</f>
        <v>0</v>
      </c>
      <c r="C81" s="65"/>
      <c r="D81" s="57"/>
      <c r="E81" s="58"/>
    </row>
    <row r="82" ht="12.95" customHeight="1" thickTop="1"/>
  </sheetData>
  <mergeCells count="3">
    <mergeCell ref="C7:E7"/>
    <mergeCell ref="C34:E34"/>
    <mergeCell ref="C62:E62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34">
      <selection activeCell="B34" sqref="B34"/>
    </sheetView>
  </sheetViews>
  <sheetFormatPr defaultColWidth="12" defaultRowHeight="12.75" customHeight="1"/>
  <cols>
    <col min="1" max="1" width="25.83203125" style="53" customWidth="1"/>
    <col min="2" max="2" width="40.83203125" style="53" customWidth="1"/>
    <col min="3" max="5" width="22.83203125" style="53" customWidth="1"/>
    <col min="6" max="16384" width="12" style="53" customWidth="1"/>
  </cols>
  <sheetData>
    <row r="1" spans="1:5" ht="30" customHeight="1" thickTop="1">
      <c r="A1" s="1" t="s">
        <v>7</v>
      </c>
      <c r="B1" s="2">
        <v>48</v>
      </c>
      <c r="C1" s="3" t="s">
        <v>5</v>
      </c>
      <c r="D1" s="4" t="s">
        <v>25</v>
      </c>
      <c r="E1" s="10" t="s">
        <v>27</v>
      </c>
    </row>
    <row r="2" spans="1:5" ht="30" customHeight="1">
      <c r="A2" s="6" t="s">
        <v>2</v>
      </c>
      <c r="B2" s="7" t="s">
        <v>24</v>
      </c>
      <c r="C2" s="8"/>
      <c r="D2" s="9" t="s">
        <v>26</v>
      </c>
      <c r="E2" s="10" t="s">
        <v>28</v>
      </c>
    </row>
    <row r="3" spans="1:5" ht="30" customHeight="1">
      <c r="A3" s="6" t="s">
        <v>10</v>
      </c>
      <c r="B3" s="7" t="s">
        <v>54</v>
      </c>
      <c r="C3" s="8"/>
      <c r="D3" s="11" t="s">
        <v>29</v>
      </c>
      <c r="E3" s="10" t="s">
        <v>30</v>
      </c>
    </row>
    <row r="4" spans="1:5" ht="30" customHeight="1" thickBot="1">
      <c r="A4" s="6" t="s">
        <v>3</v>
      </c>
      <c r="B4" s="7"/>
      <c r="C4" s="12"/>
      <c r="D4" s="13"/>
      <c r="E4" s="14"/>
    </row>
    <row r="5" spans="1:5" ht="30" customHeight="1">
      <c r="A5" s="6" t="s">
        <v>4</v>
      </c>
      <c r="B5" s="7" t="s">
        <v>55</v>
      </c>
      <c r="C5" s="15" t="s">
        <v>6</v>
      </c>
      <c r="D5" s="16">
        <v>80</v>
      </c>
      <c r="E5" s="17"/>
    </row>
    <row r="6" spans="1:5" ht="30" customHeight="1" thickBot="1">
      <c r="A6" s="18" t="s">
        <v>11</v>
      </c>
      <c r="B6" s="44" t="s">
        <v>62</v>
      </c>
      <c r="C6" s="20" t="s">
        <v>0</v>
      </c>
      <c r="D6" s="21">
        <f>IF(D5&lt;-100,"valor del indicador fuera de rango",IF(D5&lt;=-50,0.0002*D5^2+0.04*D5+2,IF(D5&lt;=50,-0.0002*D5^2+1,IF(D5&lt;=100,0.0002*D5^2-0.04*D5+2,IF(D5&gt;100,"valor del indicador fuera rango")))))</f>
        <v>0.07999999999999985</v>
      </c>
      <c r="E6" s="22"/>
    </row>
    <row r="7" spans="1:5" ht="30" customHeight="1">
      <c r="A7" s="23" t="s">
        <v>9</v>
      </c>
      <c r="B7" s="24" t="s">
        <v>0</v>
      </c>
      <c r="C7" s="83" t="s">
        <v>8</v>
      </c>
      <c r="D7" s="84"/>
      <c r="E7" s="85"/>
    </row>
    <row r="8" spans="1:5" ht="12.95" customHeight="1">
      <c r="A8" s="27">
        <v>-100</v>
      </c>
      <c r="B8" s="66">
        <f aca="true" t="shared" si="0" ref="B8:B13">0.0002*A8^2+0.04*A8+2</f>
        <v>0</v>
      </c>
      <c r="C8" s="54"/>
      <c r="D8" s="54"/>
      <c r="E8" s="55"/>
    </row>
    <row r="9" spans="1:5" ht="12.95" customHeight="1">
      <c r="A9" s="27">
        <v>-90</v>
      </c>
      <c r="B9" s="66">
        <f t="shared" si="0"/>
        <v>0.020000000000000018</v>
      </c>
      <c r="C9" s="56"/>
      <c r="D9" s="54"/>
      <c r="E9" s="55"/>
    </row>
    <row r="10" spans="1:5" ht="12.95" customHeight="1">
      <c r="A10" s="27">
        <v>-80</v>
      </c>
      <c r="B10" s="66">
        <f t="shared" si="0"/>
        <v>0.07999999999999985</v>
      </c>
      <c r="C10" s="56"/>
      <c r="D10" s="54"/>
      <c r="E10" s="55"/>
    </row>
    <row r="11" spans="1:5" ht="12.95" customHeight="1">
      <c r="A11" s="27">
        <v>-70</v>
      </c>
      <c r="B11" s="66">
        <f t="shared" si="0"/>
        <v>0.17999999999999972</v>
      </c>
      <c r="C11" s="56"/>
      <c r="D11" s="54"/>
      <c r="E11" s="55"/>
    </row>
    <row r="12" spans="1:5" ht="12.95" customHeight="1">
      <c r="A12" s="27">
        <v>-60</v>
      </c>
      <c r="B12" s="66">
        <f t="shared" si="0"/>
        <v>0.3200000000000003</v>
      </c>
      <c r="C12" s="56"/>
      <c r="D12" s="54"/>
      <c r="E12" s="55"/>
    </row>
    <row r="13" spans="1:5" ht="12.95" customHeight="1">
      <c r="A13" s="28">
        <v>-50</v>
      </c>
      <c r="B13" s="67">
        <f t="shared" si="0"/>
        <v>0.5</v>
      </c>
      <c r="C13" s="56"/>
      <c r="D13" s="54"/>
      <c r="E13" s="55"/>
    </row>
    <row r="14" spans="1:5" ht="12.95" customHeight="1">
      <c r="A14" s="28">
        <v>-30</v>
      </c>
      <c r="B14" s="67">
        <f>-0.0002*A14^2+1</f>
        <v>0.82</v>
      </c>
      <c r="C14" s="56"/>
      <c r="D14" s="54"/>
      <c r="E14" s="55"/>
    </row>
    <row r="15" spans="1:5" ht="12.95" customHeight="1">
      <c r="A15" s="28">
        <v>-20</v>
      </c>
      <c r="B15" s="67">
        <f aca="true" t="shared" si="1" ref="B15:B21">-0.0002*A15^2+1</f>
        <v>0.92</v>
      </c>
      <c r="C15" s="56"/>
      <c r="D15" s="54"/>
      <c r="E15" s="55"/>
    </row>
    <row r="16" spans="1:5" ht="12.95" customHeight="1">
      <c r="A16" s="28">
        <v>-10</v>
      </c>
      <c r="B16" s="67">
        <f t="shared" si="1"/>
        <v>0.98</v>
      </c>
      <c r="C16" s="56"/>
      <c r="D16" s="54"/>
      <c r="E16" s="55"/>
    </row>
    <row r="17" spans="1:5" ht="12.95" customHeight="1">
      <c r="A17" s="28">
        <v>0</v>
      </c>
      <c r="B17" s="67">
        <f t="shared" si="1"/>
        <v>1</v>
      </c>
      <c r="C17" s="56"/>
      <c r="D17" s="54"/>
      <c r="E17" s="55"/>
    </row>
    <row r="18" spans="1:5" ht="12.95" customHeight="1">
      <c r="A18" s="28">
        <v>10</v>
      </c>
      <c r="B18" s="67">
        <f t="shared" si="1"/>
        <v>0.98</v>
      </c>
      <c r="C18" s="56"/>
      <c r="D18" s="54"/>
      <c r="E18" s="55"/>
    </row>
    <row r="19" spans="1:5" ht="12.95" customHeight="1">
      <c r="A19" s="28">
        <v>20</v>
      </c>
      <c r="B19" s="67">
        <f t="shared" si="1"/>
        <v>0.92</v>
      </c>
      <c r="C19" s="56"/>
      <c r="D19" s="54"/>
      <c r="E19" s="55"/>
    </row>
    <row r="20" spans="1:5" ht="12.95" customHeight="1">
      <c r="A20" s="28">
        <v>30</v>
      </c>
      <c r="B20" s="67">
        <f>-0.0002*A20^2+1</f>
        <v>0.82</v>
      </c>
      <c r="C20" s="56"/>
      <c r="D20" s="54"/>
      <c r="E20" s="55"/>
    </row>
    <row r="21" spans="1:5" ht="12.95" customHeight="1">
      <c r="A21" s="28">
        <v>50</v>
      </c>
      <c r="B21" s="67">
        <f t="shared" si="1"/>
        <v>0.5</v>
      </c>
      <c r="C21" s="56"/>
      <c r="D21" s="54"/>
      <c r="E21" s="55"/>
    </row>
    <row r="22" spans="1:5" ht="12.95" customHeight="1">
      <c r="A22" s="30">
        <v>60</v>
      </c>
      <c r="B22" s="68">
        <f>0.0002*A22^2-0.04*A22+2</f>
        <v>0.3200000000000003</v>
      </c>
      <c r="C22" s="56"/>
      <c r="D22" s="54"/>
      <c r="E22" s="55"/>
    </row>
    <row r="23" spans="1:5" ht="12.95" customHeight="1">
      <c r="A23" s="30">
        <v>70</v>
      </c>
      <c r="B23" s="68">
        <f>0.0002*A23^2-0.04*A23+2</f>
        <v>0.17999999999999972</v>
      </c>
      <c r="C23" s="56"/>
      <c r="D23" s="54"/>
      <c r="E23" s="55"/>
    </row>
    <row r="24" spans="1:5" ht="12.95" customHeight="1">
      <c r="A24" s="30">
        <v>80</v>
      </c>
      <c r="B24" s="68">
        <f>0.0002*A24^2-0.04*A24+2</f>
        <v>0.07999999999999985</v>
      </c>
      <c r="C24" s="56"/>
      <c r="D24" s="54"/>
      <c r="E24" s="55"/>
    </row>
    <row r="25" spans="1:5" ht="12.95" customHeight="1">
      <c r="A25" s="30">
        <v>90</v>
      </c>
      <c r="B25" s="68">
        <f>0.0002*A25^2-0.04*A25+2</f>
        <v>0.020000000000000018</v>
      </c>
      <c r="C25" s="56"/>
      <c r="D25" s="54"/>
      <c r="E25" s="55"/>
    </row>
    <row r="26" spans="1:5" ht="12.95" customHeight="1" thickBot="1">
      <c r="A26" s="69">
        <v>100</v>
      </c>
      <c r="B26" s="70">
        <f>0.0002*A26^2-0.04*A26+2</f>
        <v>0</v>
      </c>
      <c r="C26" s="56"/>
      <c r="D26" s="54"/>
      <c r="E26" s="55"/>
    </row>
    <row r="27" ht="12.95" customHeight="1" thickTop="1"/>
    <row r="28" ht="12.95" customHeight="1" thickBot="1"/>
    <row r="29" spans="1:5" ht="30" customHeight="1" thickTop="1">
      <c r="A29" s="1" t="s">
        <v>7</v>
      </c>
      <c r="B29" s="2">
        <v>49</v>
      </c>
      <c r="C29" s="3" t="s">
        <v>5</v>
      </c>
      <c r="D29" s="4" t="s">
        <v>25</v>
      </c>
      <c r="E29" s="71" t="s">
        <v>27</v>
      </c>
    </row>
    <row r="30" spans="1:5" ht="30" customHeight="1">
      <c r="A30" s="6" t="s">
        <v>2</v>
      </c>
      <c r="B30" s="7" t="s">
        <v>31</v>
      </c>
      <c r="C30" s="8"/>
      <c r="D30" s="9" t="s">
        <v>26</v>
      </c>
      <c r="E30" s="10" t="s">
        <v>28</v>
      </c>
    </row>
    <row r="31" spans="1:5" ht="30" customHeight="1">
      <c r="A31" s="6" t="s">
        <v>10</v>
      </c>
      <c r="B31" s="7"/>
      <c r="C31" s="8"/>
      <c r="D31" s="11" t="s">
        <v>29</v>
      </c>
      <c r="E31" s="10" t="s">
        <v>30</v>
      </c>
    </row>
    <row r="32" spans="1:5" ht="30" customHeight="1" thickBot="1">
      <c r="A32" s="6" t="s">
        <v>3</v>
      </c>
      <c r="B32" s="7"/>
      <c r="C32" s="12"/>
      <c r="D32" s="13"/>
      <c r="E32" s="14"/>
    </row>
    <row r="33" spans="1:5" ht="30" customHeight="1">
      <c r="A33" s="6" t="s">
        <v>4</v>
      </c>
      <c r="B33" s="7" t="s">
        <v>55</v>
      </c>
      <c r="C33" s="15" t="s">
        <v>6</v>
      </c>
      <c r="D33" s="16">
        <v>90</v>
      </c>
      <c r="E33" s="17"/>
    </row>
    <row r="34" spans="1:5" ht="30" customHeight="1" thickBot="1">
      <c r="A34" s="18" t="s">
        <v>11</v>
      </c>
      <c r="B34" s="44" t="s">
        <v>62</v>
      </c>
      <c r="C34" s="20" t="s">
        <v>0</v>
      </c>
      <c r="D34" s="21">
        <f>IF(D33&lt;-100,"valor del indicador fuera de rango",IF(D33&lt;=-50,0.0002*D33^2+0.04*D33+2,IF(D33&lt;=50,-0.0002*D33^2+1,IF(D33&lt;=100,0.0002*D33^2-0.04*D33+2,IF(D33&gt;100,"valor del indicador fuera rango")))))</f>
        <v>0.020000000000000018</v>
      </c>
      <c r="E34" s="22"/>
    </row>
    <row r="35" spans="1:5" ht="30" customHeight="1">
      <c r="A35" s="23" t="s">
        <v>9</v>
      </c>
      <c r="B35" s="24" t="s">
        <v>0</v>
      </c>
      <c r="C35" s="83" t="s">
        <v>8</v>
      </c>
      <c r="D35" s="84"/>
      <c r="E35" s="85"/>
    </row>
    <row r="36" spans="1:5" ht="12.95" customHeight="1">
      <c r="A36" s="25">
        <v>-100</v>
      </c>
      <c r="B36" s="26">
        <f aca="true" t="shared" si="2" ref="B36:B41">0.0002*A36^2+0.04*A36+2</f>
        <v>0</v>
      </c>
      <c r="C36" s="54"/>
      <c r="D36" s="54"/>
      <c r="E36" s="55"/>
    </row>
    <row r="37" spans="1:5" ht="12.95" customHeight="1">
      <c r="A37" s="27">
        <v>-90</v>
      </c>
      <c r="B37" s="26">
        <f t="shared" si="2"/>
        <v>0.020000000000000018</v>
      </c>
      <c r="C37" s="56"/>
      <c r="D37" s="54"/>
      <c r="E37" s="55"/>
    </row>
    <row r="38" spans="1:5" ht="12.95" customHeight="1">
      <c r="A38" s="27">
        <v>-80</v>
      </c>
      <c r="B38" s="26">
        <f t="shared" si="2"/>
        <v>0.07999999999999985</v>
      </c>
      <c r="C38" s="56"/>
      <c r="D38" s="54"/>
      <c r="E38" s="55"/>
    </row>
    <row r="39" spans="1:5" ht="12.95" customHeight="1">
      <c r="A39" s="27">
        <v>-70</v>
      </c>
      <c r="B39" s="26">
        <f t="shared" si="2"/>
        <v>0.17999999999999972</v>
      </c>
      <c r="C39" s="56"/>
      <c r="D39" s="54"/>
      <c r="E39" s="55"/>
    </row>
    <row r="40" spans="1:5" ht="12.95" customHeight="1">
      <c r="A40" s="27">
        <v>-60</v>
      </c>
      <c r="B40" s="26">
        <f t="shared" si="2"/>
        <v>0.3200000000000003</v>
      </c>
      <c r="C40" s="56"/>
      <c r="D40" s="54"/>
      <c r="E40" s="55"/>
    </row>
    <row r="41" spans="1:5" ht="12.95" customHeight="1">
      <c r="A41" s="28">
        <v>-50</v>
      </c>
      <c r="B41" s="29">
        <f t="shared" si="2"/>
        <v>0.5</v>
      </c>
      <c r="C41" s="56"/>
      <c r="D41" s="54"/>
      <c r="E41" s="55"/>
    </row>
    <row r="42" spans="1:5" ht="12.95" customHeight="1">
      <c r="A42" s="28">
        <v>-40</v>
      </c>
      <c r="B42" s="29">
        <f>-0.0002*A42^2+1</f>
        <v>0.6799999999999999</v>
      </c>
      <c r="C42" s="56"/>
      <c r="D42" s="54"/>
      <c r="E42" s="55"/>
    </row>
    <row r="43" spans="1:5" ht="12.95" customHeight="1">
      <c r="A43" s="28">
        <v>-30</v>
      </c>
      <c r="B43" s="29">
        <f aca="true" t="shared" si="3" ref="B43:B50">-0.0002*A43^2+1</f>
        <v>0.82</v>
      </c>
      <c r="C43" s="56"/>
      <c r="D43" s="54"/>
      <c r="E43" s="55"/>
    </row>
    <row r="44" spans="1:5" ht="12.95" customHeight="1">
      <c r="A44" s="28">
        <v>-20</v>
      </c>
      <c r="B44" s="29">
        <f t="shared" si="3"/>
        <v>0.92</v>
      </c>
      <c r="C44" s="56"/>
      <c r="D44" s="54"/>
      <c r="E44" s="55"/>
    </row>
    <row r="45" spans="1:5" ht="12.95" customHeight="1">
      <c r="A45" s="28">
        <v>-10</v>
      </c>
      <c r="B45" s="29">
        <f t="shared" si="3"/>
        <v>0.98</v>
      </c>
      <c r="C45" s="56"/>
      <c r="D45" s="54"/>
      <c r="E45" s="55"/>
    </row>
    <row r="46" spans="1:5" ht="12.95" customHeight="1">
      <c r="A46" s="28">
        <v>0</v>
      </c>
      <c r="B46" s="29">
        <f t="shared" si="3"/>
        <v>1</v>
      </c>
      <c r="C46" s="56"/>
      <c r="D46" s="54"/>
      <c r="E46" s="55"/>
    </row>
    <row r="47" spans="1:5" ht="12.95" customHeight="1">
      <c r="A47" s="28">
        <v>10</v>
      </c>
      <c r="B47" s="29">
        <f t="shared" si="3"/>
        <v>0.98</v>
      </c>
      <c r="C47" s="56"/>
      <c r="D47" s="54"/>
      <c r="E47" s="55"/>
    </row>
    <row r="48" spans="1:5" ht="12.95" customHeight="1">
      <c r="A48" s="28">
        <v>20</v>
      </c>
      <c r="B48" s="29">
        <f>-0.0002*A48^2+1</f>
        <v>0.92</v>
      </c>
      <c r="C48" s="56"/>
      <c r="D48" s="54"/>
      <c r="E48" s="55"/>
    </row>
    <row r="49" spans="1:5" ht="12.95" customHeight="1">
      <c r="A49" s="28">
        <v>40</v>
      </c>
      <c r="B49" s="29">
        <f t="shared" si="3"/>
        <v>0.6799999999999999</v>
      </c>
      <c r="C49" s="56"/>
      <c r="D49" s="54"/>
      <c r="E49" s="55"/>
    </row>
    <row r="50" spans="1:5" ht="12.95" customHeight="1">
      <c r="A50" s="30">
        <v>50</v>
      </c>
      <c r="B50" s="31">
        <f t="shared" si="3"/>
        <v>0.5</v>
      </c>
      <c r="C50" s="56"/>
      <c r="D50" s="54"/>
      <c r="E50" s="55"/>
    </row>
    <row r="51" spans="1:5" ht="12.95" customHeight="1">
      <c r="A51" s="30">
        <v>60</v>
      </c>
      <c r="B51" s="68">
        <f>0.0002*A51^2-0.04*A51+2</f>
        <v>0.3200000000000003</v>
      </c>
      <c r="C51" s="56"/>
      <c r="D51" s="54"/>
      <c r="E51" s="55"/>
    </row>
    <row r="52" spans="1:5" ht="12.95" customHeight="1">
      <c r="A52" s="30">
        <v>70</v>
      </c>
      <c r="B52" s="68">
        <f>0.0002*A52^2-0.04*A52+2</f>
        <v>0.17999999999999972</v>
      </c>
      <c r="C52" s="56"/>
      <c r="D52" s="54"/>
      <c r="E52" s="55"/>
    </row>
    <row r="53" spans="1:5" ht="12.95" customHeight="1">
      <c r="A53" s="30">
        <v>80</v>
      </c>
      <c r="B53" s="68">
        <f>0.0002*A53^2-0.04*A53+2</f>
        <v>0.07999999999999985</v>
      </c>
      <c r="C53" s="56"/>
      <c r="D53" s="54"/>
      <c r="E53" s="55"/>
    </row>
    <row r="54" spans="1:5" ht="12.95" customHeight="1">
      <c r="A54" s="30">
        <v>90</v>
      </c>
      <c r="B54" s="68">
        <f>0.0002*A54^2-0.04*A54+2</f>
        <v>0.020000000000000018</v>
      </c>
      <c r="C54" s="56"/>
      <c r="D54" s="54"/>
      <c r="E54" s="55"/>
    </row>
    <row r="55" spans="1:5" ht="12.95" customHeight="1" thickBot="1">
      <c r="A55" s="69">
        <v>100</v>
      </c>
      <c r="B55" s="70">
        <f>0.0002*A55^2-0.04*A55+2</f>
        <v>0</v>
      </c>
      <c r="C55" s="65"/>
      <c r="D55" s="57"/>
      <c r="E55" s="58"/>
    </row>
    <row r="56" spans="1:5" ht="12.95" customHeight="1" thickTop="1">
      <c r="A56" s="54"/>
      <c r="B56" s="54"/>
      <c r="C56" s="54"/>
      <c r="D56" s="54"/>
      <c r="E56" s="54"/>
    </row>
  </sheetData>
  <mergeCells count="2">
    <mergeCell ref="C7:E7"/>
    <mergeCell ref="C35:E35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="75" zoomScaleNormal="75" workbookViewId="0" topLeftCell="A37">
      <selection activeCell="B33" sqref="B33"/>
    </sheetView>
  </sheetViews>
  <sheetFormatPr defaultColWidth="22.83203125" defaultRowHeight="12.75" customHeight="1"/>
  <cols>
    <col min="1" max="1" width="25.83203125" style="53" customWidth="1"/>
    <col min="2" max="2" width="40.83203125" style="53" customWidth="1"/>
    <col min="3" max="16384" width="22.83203125" style="53" customWidth="1"/>
  </cols>
  <sheetData>
    <row r="1" spans="1:5" ht="30" customHeight="1" thickTop="1">
      <c r="A1" s="1" t="s">
        <v>7</v>
      </c>
      <c r="B1" s="2">
        <v>50</v>
      </c>
      <c r="C1" s="3" t="s">
        <v>5</v>
      </c>
      <c r="D1" s="4" t="s">
        <v>33</v>
      </c>
      <c r="E1" s="5" t="s">
        <v>34</v>
      </c>
    </row>
    <row r="2" spans="1:5" ht="30" customHeight="1">
      <c r="A2" s="6" t="s">
        <v>2</v>
      </c>
      <c r="B2" s="7" t="s">
        <v>32</v>
      </c>
      <c r="C2" s="8"/>
      <c r="D2" s="9" t="s">
        <v>35</v>
      </c>
      <c r="E2" s="10" t="s">
        <v>36</v>
      </c>
    </row>
    <row r="3" spans="1:5" ht="30" customHeight="1">
      <c r="A3" s="6" t="s">
        <v>10</v>
      </c>
      <c r="B3" s="7"/>
      <c r="C3" s="8"/>
      <c r="D3" s="11" t="s">
        <v>37</v>
      </c>
      <c r="E3" s="10" t="s">
        <v>38</v>
      </c>
    </row>
    <row r="4" spans="1:5" ht="30" customHeight="1" thickBot="1">
      <c r="A4" s="6" t="s">
        <v>3</v>
      </c>
      <c r="B4" s="7" t="s">
        <v>56</v>
      </c>
      <c r="C4" s="12"/>
      <c r="D4" s="13"/>
      <c r="E4" s="14"/>
    </row>
    <row r="5" spans="1:5" ht="30" customHeight="1">
      <c r="A5" s="6" t="s">
        <v>4</v>
      </c>
      <c r="B5" s="7" t="s">
        <v>57</v>
      </c>
      <c r="C5" s="15" t="s">
        <v>6</v>
      </c>
      <c r="D5" s="16">
        <v>17</v>
      </c>
      <c r="E5" s="17"/>
    </row>
    <row r="6" spans="1:5" ht="30" customHeight="1" thickBot="1">
      <c r="A6" s="18" t="s">
        <v>11</v>
      </c>
      <c r="B6" s="44" t="s">
        <v>62</v>
      </c>
      <c r="C6" s="20" t="s">
        <v>0</v>
      </c>
      <c r="D6" s="21">
        <f>IF(D5&lt;=0,"valor del indicador fuera de rango",IF(D5&lt;=5,0.02*D5^2,IF(D5&lt;=15,-0.02*D5^2+0.4*D5-1,IF(D5&lt;=20,0.02*D5^2-0.8*D5+8,"valor del indicador fuera rango"))))</f>
        <v>0.17999999999999883</v>
      </c>
      <c r="E6" s="22"/>
    </row>
    <row r="7" spans="1:5" ht="30" customHeight="1">
      <c r="A7" s="23" t="s">
        <v>9</v>
      </c>
      <c r="B7" s="24" t="s">
        <v>0</v>
      </c>
      <c r="C7" s="83" t="s">
        <v>8</v>
      </c>
      <c r="D7" s="84"/>
      <c r="E7" s="85"/>
    </row>
    <row r="8" spans="1:5" ht="12.95" customHeight="1">
      <c r="A8" s="27">
        <v>0</v>
      </c>
      <c r="B8" s="72">
        <f aca="true" t="shared" si="0" ref="B8:B13">0.02*A8^2</f>
        <v>0</v>
      </c>
      <c r="C8" s="54"/>
      <c r="D8" s="54"/>
      <c r="E8" s="55"/>
    </row>
    <row r="9" spans="1:5" ht="12.95" customHeight="1">
      <c r="A9" s="27">
        <v>1</v>
      </c>
      <c r="B9" s="72">
        <f t="shared" si="0"/>
        <v>0.02</v>
      </c>
      <c r="C9" s="56"/>
      <c r="D9" s="54"/>
      <c r="E9" s="55"/>
    </row>
    <row r="10" spans="1:5" ht="12.95" customHeight="1">
      <c r="A10" s="27">
        <v>2</v>
      </c>
      <c r="B10" s="72">
        <f t="shared" si="0"/>
        <v>0.08</v>
      </c>
      <c r="C10" s="56"/>
      <c r="D10" s="54"/>
      <c r="E10" s="55"/>
    </row>
    <row r="11" spans="1:5" ht="12.95" customHeight="1">
      <c r="A11" s="27">
        <v>3</v>
      </c>
      <c r="B11" s="72">
        <f t="shared" si="0"/>
        <v>0.18</v>
      </c>
      <c r="C11" s="56"/>
      <c r="D11" s="54"/>
      <c r="E11" s="55"/>
    </row>
    <row r="12" spans="1:5" ht="12.95" customHeight="1">
      <c r="A12" s="27">
        <v>4</v>
      </c>
      <c r="B12" s="72">
        <f t="shared" si="0"/>
        <v>0.32</v>
      </c>
      <c r="C12" s="56"/>
      <c r="D12" s="54"/>
      <c r="E12" s="55"/>
    </row>
    <row r="13" spans="1:5" ht="12.95" customHeight="1">
      <c r="A13" s="27">
        <v>5</v>
      </c>
      <c r="B13" s="72">
        <f t="shared" si="0"/>
        <v>0.5</v>
      </c>
      <c r="C13" s="56"/>
      <c r="D13" s="54"/>
      <c r="E13" s="55"/>
    </row>
    <row r="14" spans="1:5" ht="12.95" customHeight="1">
      <c r="A14" s="28">
        <v>6</v>
      </c>
      <c r="B14" s="73">
        <f>-0.02*A14^2+0.4*A14-1</f>
        <v>0.6800000000000004</v>
      </c>
      <c r="C14" s="56"/>
      <c r="D14" s="54"/>
      <c r="E14" s="55"/>
    </row>
    <row r="15" spans="1:5" ht="12.95" customHeight="1">
      <c r="A15" s="28">
        <v>7</v>
      </c>
      <c r="B15" s="73">
        <f aca="true" t="shared" si="1" ref="B15:B20">-0.02*A15^2+0.4*A15-1</f>
        <v>0.8200000000000003</v>
      </c>
      <c r="C15" s="56"/>
      <c r="D15" s="54"/>
      <c r="E15" s="55"/>
    </row>
    <row r="16" spans="1:5" ht="12.95" customHeight="1">
      <c r="A16" s="28">
        <v>8</v>
      </c>
      <c r="B16" s="73">
        <f t="shared" si="1"/>
        <v>0.9200000000000002</v>
      </c>
      <c r="C16" s="56"/>
      <c r="D16" s="54"/>
      <c r="E16" s="55"/>
    </row>
    <row r="17" spans="1:5" ht="12.95" customHeight="1">
      <c r="A17" s="28">
        <v>9</v>
      </c>
      <c r="B17" s="73">
        <f t="shared" si="1"/>
        <v>0.98</v>
      </c>
      <c r="C17" s="56"/>
      <c r="D17" s="54"/>
      <c r="E17" s="55"/>
    </row>
    <row r="18" spans="1:5" ht="12.95" customHeight="1">
      <c r="A18" s="28">
        <v>10</v>
      </c>
      <c r="B18" s="73">
        <f t="shared" si="1"/>
        <v>1</v>
      </c>
      <c r="C18" s="56"/>
      <c r="D18" s="54"/>
      <c r="E18" s="55"/>
    </row>
    <row r="19" spans="1:5" ht="12.95" customHeight="1">
      <c r="A19" s="28">
        <v>11</v>
      </c>
      <c r="B19" s="73">
        <f t="shared" si="1"/>
        <v>0.9800000000000004</v>
      </c>
      <c r="C19" s="56"/>
      <c r="D19" s="54"/>
      <c r="E19" s="55"/>
    </row>
    <row r="20" spans="1:5" ht="12.95" customHeight="1">
      <c r="A20" s="28">
        <v>12</v>
      </c>
      <c r="B20" s="73">
        <f t="shared" si="1"/>
        <v>0.9200000000000008</v>
      </c>
      <c r="C20" s="56"/>
      <c r="D20" s="54"/>
      <c r="E20" s="55"/>
    </row>
    <row r="21" spans="1:5" ht="12.95" customHeight="1">
      <c r="A21" s="30">
        <v>15</v>
      </c>
      <c r="B21" s="74">
        <f>-0.02*A21^2+0.4*A21-1</f>
        <v>0.5</v>
      </c>
      <c r="C21" s="56"/>
      <c r="D21" s="54"/>
      <c r="E21" s="55"/>
    </row>
    <row r="22" spans="1:5" ht="12.95" customHeight="1">
      <c r="A22" s="30">
        <v>16</v>
      </c>
      <c r="B22" s="74">
        <f>0.02*A22^2-0.8*A22+8</f>
        <v>0.3199999999999994</v>
      </c>
      <c r="C22" s="56"/>
      <c r="D22" s="54"/>
      <c r="E22" s="55"/>
    </row>
    <row r="23" spans="1:5" ht="12.95" customHeight="1">
      <c r="A23" s="30">
        <v>17</v>
      </c>
      <c r="B23" s="74">
        <f>0.02*A23^2-0.8*A23+8</f>
        <v>0.17999999999999883</v>
      </c>
      <c r="C23" s="56"/>
      <c r="D23" s="54"/>
      <c r="E23" s="55"/>
    </row>
    <row r="24" spans="1:5" ht="12.95" customHeight="1">
      <c r="A24" s="30">
        <v>18</v>
      </c>
      <c r="B24" s="74">
        <f>0.02*A24^2-0.8*A24+8</f>
        <v>0.08000000000000007</v>
      </c>
      <c r="C24" s="56"/>
      <c r="D24" s="54"/>
      <c r="E24" s="55"/>
    </row>
    <row r="25" spans="1:5" ht="12.95" customHeight="1" thickBot="1">
      <c r="A25" s="69">
        <v>20</v>
      </c>
      <c r="B25" s="75">
        <f>0.02*A25^2-0.8*A25+8</f>
        <v>0</v>
      </c>
      <c r="C25" s="65"/>
      <c r="D25" s="57"/>
      <c r="E25" s="58"/>
    </row>
    <row r="26" ht="12.95" customHeight="1" thickTop="1"/>
    <row r="27" ht="12.95" customHeight="1" thickBot="1"/>
    <row r="28" spans="1:5" ht="30" customHeight="1" thickTop="1">
      <c r="A28" s="1" t="s">
        <v>7</v>
      </c>
      <c r="B28" s="2">
        <v>51</v>
      </c>
      <c r="C28" s="3" t="s">
        <v>5</v>
      </c>
      <c r="D28" s="4" t="s">
        <v>40</v>
      </c>
      <c r="E28" s="5" t="s">
        <v>41</v>
      </c>
    </row>
    <row r="29" spans="1:5" ht="30" customHeight="1">
      <c r="A29" s="6" t="s">
        <v>2</v>
      </c>
      <c r="B29" s="7" t="s">
        <v>39</v>
      </c>
      <c r="C29" s="8"/>
      <c r="D29" s="9" t="s">
        <v>42</v>
      </c>
      <c r="E29" s="10" t="s">
        <v>43</v>
      </c>
    </row>
    <row r="30" spans="1:5" ht="30" customHeight="1">
      <c r="A30" s="6" t="s">
        <v>10</v>
      </c>
      <c r="B30" s="7"/>
      <c r="C30" s="8"/>
      <c r="D30" s="11" t="s">
        <v>1</v>
      </c>
      <c r="E30" s="10" t="s">
        <v>44</v>
      </c>
    </row>
    <row r="31" spans="1:5" ht="30" customHeight="1" thickBot="1">
      <c r="A31" s="6" t="s">
        <v>3</v>
      </c>
      <c r="B31" s="7"/>
      <c r="C31" s="12"/>
      <c r="D31" s="13"/>
      <c r="E31" s="14"/>
    </row>
    <row r="32" spans="1:5" ht="30" customHeight="1">
      <c r="A32" s="6" t="s">
        <v>4</v>
      </c>
      <c r="B32" s="7" t="s">
        <v>58</v>
      </c>
      <c r="C32" s="15" t="s">
        <v>6</v>
      </c>
      <c r="D32" s="16">
        <v>180</v>
      </c>
      <c r="E32" s="17"/>
    </row>
    <row r="33" spans="1:5" ht="30" customHeight="1" thickBot="1">
      <c r="A33" s="18" t="s">
        <v>11</v>
      </c>
      <c r="B33" s="44" t="s">
        <v>62</v>
      </c>
      <c r="C33" s="20" t="s">
        <v>0</v>
      </c>
      <c r="D33" s="21">
        <f>IF(D32&lt;0,"valor del indicador fuera de rango",IF(D32&lt;=66.7,-0.0112*D32+1,IF(D32&lt;=100,0.000225*D32^2-0.045*D32+2.25,IF(D32&lt;=200,0,"valor del indicador fuera rango"))))</f>
        <v>0</v>
      </c>
      <c r="E33" s="22"/>
    </row>
    <row r="34" spans="1:5" ht="30" customHeight="1">
      <c r="A34" s="23" t="s">
        <v>9</v>
      </c>
      <c r="B34" s="24" t="s">
        <v>0</v>
      </c>
      <c r="C34" s="83" t="s">
        <v>8</v>
      </c>
      <c r="D34" s="84"/>
      <c r="E34" s="85"/>
    </row>
    <row r="35" spans="1:5" ht="12.95" customHeight="1">
      <c r="A35" s="25">
        <v>0</v>
      </c>
      <c r="B35" s="26">
        <f aca="true" t="shared" si="2" ref="B35:B42">-0.0112*A35+1</f>
        <v>1</v>
      </c>
      <c r="C35" s="54"/>
      <c r="D35" s="54"/>
      <c r="E35" s="55"/>
    </row>
    <row r="36" spans="1:5" ht="12.95" customHeight="1">
      <c r="A36" s="27">
        <v>10</v>
      </c>
      <c r="B36" s="26">
        <f t="shared" si="2"/>
        <v>0.888</v>
      </c>
      <c r="C36" s="56"/>
      <c r="D36" s="54"/>
      <c r="E36" s="55"/>
    </row>
    <row r="37" spans="1:5" ht="12.95" customHeight="1">
      <c r="A37" s="27">
        <v>20</v>
      </c>
      <c r="B37" s="26">
        <f t="shared" si="2"/>
        <v>0.776</v>
      </c>
      <c r="C37" s="56"/>
      <c r="D37" s="54"/>
      <c r="E37" s="55"/>
    </row>
    <row r="38" spans="1:5" ht="12.95" customHeight="1">
      <c r="A38" s="27">
        <v>30</v>
      </c>
      <c r="B38" s="26">
        <f t="shared" si="2"/>
        <v>0.6639999999999999</v>
      </c>
      <c r="C38" s="56"/>
      <c r="D38" s="54"/>
      <c r="E38" s="55"/>
    </row>
    <row r="39" spans="1:5" ht="12.95" customHeight="1">
      <c r="A39" s="27">
        <v>40</v>
      </c>
      <c r="B39" s="26">
        <f t="shared" si="2"/>
        <v>0.552</v>
      </c>
      <c r="C39" s="56"/>
      <c r="D39" s="54"/>
      <c r="E39" s="55"/>
    </row>
    <row r="40" spans="1:5" ht="12.95" customHeight="1">
      <c r="A40" s="27">
        <v>50</v>
      </c>
      <c r="B40" s="26">
        <f t="shared" si="2"/>
        <v>0.44000000000000006</v>
      </c>
      <c r="C40" s="56"/>
      <c r="D40" s="54"/>
      <c r="E40" s="55"/>
    </row>
    <row r="41" spans="1:5" ht="12.95" customHeight="1">
      <c r="A41" s="27">
        <v>60</v>
      </c>
      <c r="B41" s="26">
        <f t="shared" si="2"/>
        <v>0.32799999999999996</v>
      </c>
      <c r="C41" s="56"/>
      <c r="D41" s="54"/>
      <c r="E41" s="55"/>
    </row>
    <row r="42" spans="1:5" ht="12.95" customHeight="1">
      <c r="A42" s="76">
        <v>66.7</v>
      </c>
      <c r="B42" s="29">
        <f t="shared" si="2"/>
        <v>0.25295999999999996</v>
      </c>
      <c r="C42" s="56"/>
      <c r="D42" s="54"/>
      <c r="E42" s="55"/>
    </row>
    <row r="43" spans="1:5" ht="12.95" customHeight="1">
      <c r="A43" s="28">
        <v>70</v>
      </c>
      <c r="B43" s="29">
        <f>0.000225*A43^2-0.045*A43+2.25</f>
        <v>0.20250000000000012</v>
      </c>
      <c r="C43" s="56"/>
      <c r="D43" s="54"/>
      <c r="E43" s="55"/>
    </row>
    <row r="44" spans="1:5" ht="12.95" customHeight="1">
      <c r="A44" s="28">
        <v>80</v>
      </c>
      <c r="B44" s="29">
        <f>0.000225*A44^2-0.045*A44+2.25</f>
        <v>0.0900000000000003</v>
      </c>
      <c r="C44" s="56"/>
      <c r="D44" s="54"/>
      <c r="E44" s="55"/>
    </row>
    <row r="45" spans="1:5" ht="12.95" customHeight="1">
      <c r="A45" s="28">
        <v>90</v>
      </c>
      <c r="B45" s="29">
        <f>0.000225*A45^2-0.045*A45+2.25</f>
        <v>0.022499999999999964</v>
      </c>
      <c r="C45" s="56"/>
      <c r="D45" s="54"/>
      <c r="E45" s="55"/>
    </row>
    <row r="46" spans="1:5" ht="12.95" customHeight="1">
      <c r="A46" s="28">
        <v>100</v>
      </c>
      <c r="B46" s="29">
        <f>0.000225*A46^2-0.045*A46+2.25</f>
        <v>0</v>
      </c>
      <c r="C46" s="56"/>
      <c r="D46" s="54"/>
      <c r="E46" s="55"/>
    </row>
    <row r="47" spans="1:5" ht="12.95" customHeight="1">
      <c r="A47" s="30">
        <v>110</v>
      </c>
      <c r="B47" s="31">
        <v>0</v>
      </c>
      <c r="C47" s="56"/>
      <c r="D47" s="54"/>
      <c r="E47" s="55"/>
    </row>
    <row r="48" spans="1:5" ht="12.95" customHeight="1">
      <c r="A48" s="30">
        <v>120</v>
      </c>
      <c r="B48" s="31">
        <v>0</v>
      </c>
      <c r="C48" s="56"/>
      <c r="D48" s="54"/>
      <c r="E48" s="55"/>
    </row>
    <row r="49" spans="1:5" ht="12.95" customHeight="1">
      <c r="A49" s="30">
        <v>130</v>
      </c>
      <c r="B49" s="31">
        <v>0</v>
      </c>
      <c r="C49" s="56"/>
      <c r="D49" s="54"/>
      <c r="E49" s="55"/>
    </row>
    <row r="50" spans="1:5" ht="12.95" customHeight="1">
      <c r="A50" s="30">
        <v>140</v>
      </c>
      <c r="B50" s="31">
        <v>0</v>
      </c>
      <c r="C50" s="56"/>
      <c r="D50" s="54"/>
      <c r="E50" s="55"/>
    </row>
    <row r="51" spans="1:5" ht="12.95" customHeight="1">
      <c r="A51" s="30">
        <v>150</v>
      </c>
      <c r="B51" s="31">
        <v>0</v>
      </c>
      <c r="C51" s="56"/>
      <c r="D51" s="54"/>
      <c r="E51" s="55"/>
    </row>
    <row r="52" spans="1:5" ht="12.95" customHeight="1">
      <c r="A52" s="30">
        <v>160</v>
      </c>
      <c r="B52" s="31">
        <v>0</v>
      </c>
      <c r="C52" s="56"/>
      <c r="D52" s="54"/>
      <c r="E52" s="55"/>
    </row>
    <row r="53" spans="1:5" ht="12.95" customHeight="1" thickBot="1">
      <c r="A53" s="69">
        <v>200</v>
      </c>
      <c r="B53" s="64">
        <v>0</v>
      </c>
      <c r="C53" s="65"/>
      <c r="D53" s="57"/>
      <c r="E53" s="58"/>
    </row>
    <row r="54" ht="12.95" customHeight="1" thickTop="1"/>
  </sheetData>
  <mergeCells count="2">
    <mergeCell ref="C7:E7"/>
    <mergeCell ref="C34:E3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5"/>
  <sheetViews>
    <sheetView zoomScale="75" zoomScaleNormal="75" workbookViewId="0" topLeftCell="A64">
      <selection activeCell="B64" sqref="B64"/>
    </sheetView>
  </sheetViews>
  <sheetFormatPr defaultColWidth="22.83203125" defaultRowHeight="12.75" customHeight="1"/>
  <cols>
    <col min="1" max="1" width="25.83203125" style="53" customWidth="1"/>
    <col min="2" max="2" width="40.83203125" style="53" customWidth="1"/>
    <col min="3" max="16384" width="22.83203125" style="53" customWidth="1"/>
  </cols>
  <sheetData>
    <row r="1" spans="1:5" ht="30" customHeight="1" thickTop="1">
      <c r="A1" s="1" t="s">
        <v>7</v>
      </c>
      <c r="B1" s="2">
        <v>52</v>
      </c>
      <c r="C1" s="3" t="s">
        <v>5</v>
      </c>
      <c r="D1" s="4" t="s">
        <v>46</v>
      </c>
      <c r="E1" s="5" t="s">
        <v>48</v>
      </c>
    </row>
    <row r="2" spans="1:5" ht="30" customHeight="1">
      <c r="A2" s="6" t="s">
        <v>2</v>
      </c>
      <c r="B2" s="7" t="s">
        <v>45</v>
      </c>
      <c r="C2" s="8"/>
      <c r="D2" s="9" t="s">
        <v>47</v>
      </c>
      <c r="E2" s="10" t="s">
        <v>28</v>
      </c>
    </row>
    <row r="3" spans="1:5" ht="30" customHeight="1">
      <c r="A3" s="6" t="s">
        <v>10</v>
      </c>
      <c r="B3" s="7"/>
      <c r="C3" s="8"/>
      <c r="D3" s="11" t="s">
        <v>46</v>
      </c>
      <c r="E3" s="10" t="s">
        <v>30</v>
      </c>
    </row>
    <row r="4" spans="1:5" ht="30" customHeight="1" thickBot="1">
      <c r="A4" s="6" t="s">
        <v>3</v>
      </c>
      <c r="B4" s="7"/>
      <c r="C4" s="12"/>
      <c r="D4" s="13"/>
      <c r="E4" s="14"/>
    </row>
    <row r="5" spans="1:5" ht="30" customHeight="1">
      <c r="A5" s="6" t="s">
        <v>4</v>
      </c>
      <c r="B5" s="7" t="s">
        <v>59</v>
      </c>
      <c r="C5" s="15" t="s">
        <v>6</v>
      </c>
      <c r="D5" s="16">
        <v>-30</v>
      </c>
      <c r="E5" s="17"/>
    </row>
    <row r="6" spans="1:5" ht="30" customHeight="1" thickBot="1">
      <c r="A6" s="18" t="s">
        <v>11</v>
      </c>
      <c r="B6" s="19"/>
      <c r="C6" s="20" t="s">
        <v>0</v>
      </c>
      <c r="D6" s="21">
        <f>IF(D5&lt;-100,"valor del indicador fuera de rango",IF(D5&lt;=-50,0.0002*D5^2+0.04*D5+2,IF(D5&lt;=50,-0.0002*D5^2+1,IF(D5&lt;=100,0.0002*D5^2-0.04*D5+2,IF(D5&gt;100,"valor del indicador fuera rango")))))</f>
        <v>0.82</v>
      </c>
      <c r="E6" s="22"/>
    </row>
    <row r="7" spans="1:5" ht="30" customHeight="1">
      <c r="A7" s="23" t="s">
        <v>9</v>
      </c>
      <c r="B7" s="24" t="s">
        <v>0</v>
      </c>
      <c r="C7" s="83" t="s">
        <v>8</v>
      </c>
      <c r="D7" s="84"/>
      <c r="E7" s="85"/>
    </row>
    <row r="8" spans="1:5" ht="12.95" customHeight="1">
      <c r="A8" s="25">
        <v>-100</v>
      </c>
      <c r="B8" s="26">
        <f aca="true" t="shared" si="0" ref="B8:B13">0.0002*A8^2+0.04*A8+2</f>
        <v>0</v>
      </c>
      <c r="C8" s="54"/>
      <c r="D8" s="54"/>
      <c r="E8" s="55"/>
    </row>
    <row r="9" spans="1:5" ht="12.95" customHeight="1">
      <c r="A9" s="27">
        <v>-90</v>
      </c>
      <c r="B9" s="26">
        <f t="shared" si="0"/>
        <v>0.020000000000000018</v>
      </c>
      <c r="C9" s="56"/>
      <c r="D9" s="54"/>
      <c r="E9" s="55"/>
    </row>
    <row r="10" spans="1:5" ht="12.95" customHeight="1">
      <c r="A10" s="27">
        <v>-80</v>
      </c>
      <c r="B10" s="26">
        <f t="shared" si="0"/>
        <v>0.07999999999999985</v>
      </c>
      <c r="C10" s="56"/>
      <c r="D10" s="54"/>
      <c r="E10" s="55"/>
    </row>
    <row r="11" spans="1:5" ht="12.95" customHeight="1">
      <c r="A11" s="27">
        <v>-70</v>
      </c>
      <c r="B11" s="26">
        <f t="shared" si="0"/>
        <v>0.17999999999999972</v>
      </c>
      <c r="C11" s="56"/>
      <c r="D11" s="54"/>
      <c r="E11" s="55"/>
    </row>
    <row r="12" spans="1:5" ht="12.95" customHeight="1">
      <c r="A12" s="27">
        <v>-60</v>
      </c>
      <c r="B12" s="26">
        <f t="shared" si="0"/>
        <v>0.3200000000000003</v>
      </c>
      <c r="C12" s="56"/>
      <c r="D12" s="54"/>
      <c r="E12" s="55"/>
    </row>
    <row r="13" spans="1:5" ht="12.95" customHeight="1">
      <c r="A13" s="27">
        <v>-50</v>
      </c>
      <c r="B13" s="26">
        <f t="shared" si="0"/>
        <v>0.5</v>
      </c>
      <c r="C13" s="56"/>
      <c r="D13" s="54"/>
      <c r="E13" s="55"/>
    </row>
    <row r="14" spans="1:5" ht="12.95" customHeight="1">
      <c r="A14" s="28">
        <v>-40</v>
      </c>
      <c r="B14" s="29">
        <f>-0.0002*A14^2+1</f>
        <v>0.6799999999999999</v>
      </c>
      <c r="C14" s="56"/>
      <c r="D14" s="54"/>
      <c r="E14" s="55"/>
    </row>
    <row r="15" spans="1:5" ht="12.95" customHeight="1">
      <c r="A15" s="28">
        <v>-30</v>
      </c>
      <c r="B15" s="29">
        <f aca="true" t="shared" si="1" ref="B15:B21">-0.0002*A15^2+1</f>
        <v>0.82</v>
      </c>
      <c r="C15" s="56"/>
      <c r="D15" s="54"/>
      <c r="E15" s="55"/>
    </row>
    <row r="16" spans="1:5" ht="12.95" customHeight="1">
      <c r="A16" s="28">
        <v>-20</v>
      </c>
      <c r="B16" s="29">
        <f t="shared" si="1"/>
        <v>0.92</v>
      </c>
      <c r="C16" s="56"/>
      <c r="D16" s="54"/>
      <c r="E16" s="55"/>
    </row>
    <row r="17" spans="1:5" ht="12.95" customHeight="1">
      <c r="A17" s="28">
        <v>-10</v>
      </c>
      <c r="B17" s="29">
        <f>-0.0002*A17^2+1</f>
        <v>0.98</v>
      </c>
      <c r="C17" s="56"/>
      <c r="D17" s="54"/>
      <c r="E17" s="55"/>
    </row>
    <row r="18" spans="1:5" ht="12.95" customHeight="1">
      <c r="A18" s="28">
        <v>0</v>
      </c>
      <c r="B18" s="29">
        <f t="shared" si="1"/>
        <v>1</v>
      </c>
      <c r="C18" s="56"/>
      <c r="D18" s="54"/>
      <c r="E18" s="55"/>
    </row>
    <row r="19" spans="1:5" ht="12.95" customHeight="1">
      <c r="A19" s="28">
        <v>10</v>
      </c>
      <c r="B19" s="29">
        <f t="shared" si="1"/>
        <v>0.98</v>
      </c>
      <c r="C19" s="56"/>
      <c r="D19" s="54"/>
      <c r="E19" s="55"/>
    </row>
    <row r="20" spans="1:5" ht="12.95" customHeight="1">
      <c r="A20" s="28">
        <v>20</v>
      </c>
      <c r="B20" s="29">
        <f>-0.0002*A20^2+1</f>
        <v>0.92</v>
      </c>
      <c r="C20" s="56"/>
      <c r="D20" s="54"/>
      <c r="E20" s="55"/>
    </row>
    <row r="21" spans="1:5" ht="12.95" customHeight="1">
      <c r="A21" s="28">
        <v>40</v>
      </c>
      <c r="B21" s="29">
        <f t="shared" si="1"/>
        <v>0.6799999999999999</v>
      </c>
      <c r="C21" s="56"/>
      <c r="D21" s="54"/>
      <c r="E21" s="55"/>
    </row>
    <row r="22" spans="1:5" ht="12.95" customHeight="1">
      <c r="A22" s="28">
        <v>50</v>
      </c>
      <c r="B22" s="29">
        <f>-0.0002*A22^2+1</f>
        <v>0.5</v>
      </c>
      <c r="C22" s="56"/>
      <c r="D22" s="54"/>
      <c r="E22" s="55"/>
    </row>
    <row r="23" spans="1:5" ht="12.95" customHeight="1">
      <c r="A23" s="30">
        <v>60</v>
      </c>
      <c r="B23" s="31">
        <f>0.0002*A23^2-0.04*A23+2</f>
        <v>0.3200000000000003</v>
      </c>
      <c r="C23" s="56"/>
      <c r="D23" s="54"/>
      <c r="E23" s="55"/>
    </row>
    <row r="24" spans="1:5" ht="12.95" customHeight="1">
      <c r="A24" s="30">
        <v>70</v>
      </c>
      <c r="B24" s="31">
        <f>0.0002*A24^2-0.04*A24+2</f>
        <v>0.17999999999999972</v>
      </c>
      <c r="C24" s="56"/>
      <c r="D24" s="54"/>
      <c r="E24" s="55"/>
    </row>
    <row r="25" spans="1:5" ht="12.95" customHeight="1" thickBot="1">
      <c r="A25" s="30">
        <v>80</v>
      </c>
      <c r="B25" s="31">
        <f>0.0002*A25^2-0.04*A25+2</f>
        <v>0.07999999999999985</v>
      </c>
      <c r="C25" s="65"/>
      <c r="D25" s="57"/>
      <c r="E25" s="58"/>
    </row>
    <row r="26" spans="1:5" ht="12.95" customHeight="1" thickTop="1">
      <c r="A26" s="30">
        <v>90</v>
      </c>
      <c r="B26" s="31">
        <f>0.0002*A26^2-0.04*A26+2</f>
        <v>0.020000000000000018</v>
      </c>
      <c r="C26" s="54"/>
      <c r="D26" s="54"/>
      <c r="E26" s="55"/>
    </row>
    <row r="27" spans="1:5" ht="12.95" customHeight="1" thickBot="1">
      <c r="A27" s="69">
        <v>100</v>
      </c>
      <c r="B27" s="64">
        <f>0.0002*A27^2-0.04*A27+2</f>
        <v>0</v>
      </c>
      <c r="C27" s="57"/>
      <c r="D27" s="57"/>
      <c r="E27" s="58"/>
    </row>
    <row r="28" ht="12.95" customHeight="1" thickTop="1"/>
    <row r="29" ht="12.95" customHeight="1" thickBot="1"/>
    <row r="30" spans="1:5" ht="30" customHeight="1" thickTop="1">
      <c r="A30" s="1" t="s">
        <v>7</v>
      </c>
      <c r="B30" s="2">
        <v>53</v>
      </c>
      <c r="C30" s="3" t="s">
        <v>5</v>
      </c>
      <c r="D30" s="4" t="s">
        <v>46</v>
      </c>
      <c r="E30" s="5" t="s">
        <v>48</v>
      </c>
    </row>
    <row r="31" spans="1:5" ht="30" customHeight="1">
      <c r="A31" s="6" t="s">
        <v>2</v>
      </c>
      <c r="B31" s="7" t="s">
        <v>49</v>
      </c>
      <c r="C31" s="8"/>
      <c r="D31" s="9" t="s">
        <v>47</v>
      </c>
      <c r="E31" s="10" t="s">
        <v>28</v>
      </c>
    </row>
    <row r="32" spans="1:5" ht="30" customHeight="1">
      <c r="A32" s="6" t="s">
        <v>10</v>
      </c>
      <c r="B32" s="7"/>
      <c r="C32" s="8"/>
      <c r="D32" s="11" t="s">
        <v>46</v>
      </c>
      <c r="E32" s="10" t="s">
        <v>30</v>
      </c>
    </row>
    <row r="33" spans="1:5" ht="30" customHeight="1" thickBot="1">
      <c r="A33" s="6" t="s">
        <v>3</v>
      </c>
      <c r="B33" s="7"/>
      <c r="C33" s="12"/>
      <c r="D33" s="13"/>
      <c r="E33" s="14"/>
    </row>
    <row r="34" spans="1:5" ht="30" customHeight="1">
      <c r="A34" s="6" t="s">
        <v>4</v>
      </c>
      <c r="B34" s="7" t="s">
        <v>59</v>
      </c>
      <c r="C34" s="15" t="s">
        <v>6</v>
      </c>
      <c r="D34" s="16">
        <v>-30</v>
      </c>
      <c r="E34" s="17"/>
    </row>
    <row r="35" spans="1:5" ht="30" customHeight="1" thickBot="1">
      <c r="A35" s="18" t="s">
        <v>11</v>
      </c>
      <c r="B35" s="44" t="s">
        <v>62</v>
      </c>
      <c r="C35" s="20" t="s">
        <v>0</v>
      </c>
      <c r="D35" s="21">
        <f>IF(D34&lt;-100,"valor del indicador fuera de rango",IF(D34&lt;=-50,0.0002*D34^2+0.04*D34+2,IF(D34&lt;=50,-0.0002*D34^2+1,IF(D34&lt;=100,0.0002*D34^2-0.04*D34+2,IF(D34&gt;100,"valor del indicador fuera rango")))))</f>
        <v>0.82</v>
      </c>
      <c r="E35" s="22"/>
    </row>
    <row r="36" spans="1:5" ht="30" customHeight="1">
      <c r="A36" s="23" t="s">
        <v>9</v>
      </c>
      <c r="B36" s="24" t="s">
        <v>0</v>
      </c>
      <c r="C36" s="83" t="s">
        <v>8</v>
      </c>
      <c r="D36" s="84"/>
      <c r="E36" s="85"/>
    </row>
    <row r="37" spans="1:5" ht="12.95" customHeight="1">
      <c r="A37" s="25">
        <v>-100</v>
      </c>
      <c r="B37" s="26">
        <f aca="true" t="shared" si="2" ref="B37:B42">0.0002*A37^2+0.04*A37+2</f>
        <v>0</v>
      </c>
      <c r="C37" s="54"/>
      <c r="D37" s="54"/>
      <c r="E37" s="55"/>
    </row>
    <row r="38" spans="1:5" ht="12.95" customHeight="1">
      <c r="A38" s="27">
        <v>-90</v>
      </c>
      <c r="B38" s="26">
        <f t="shared" si="2"/>
        <v>0.020000000000000018</v>
      </c>
      <c r="C38" s="56"/>
      <c r="D38" s="54"/>
      <c r="E38" s="55"/>
    </row>
    <row r="39" spans="1:5" ht="12.95" customHeight="1">
      <c r="A39" s="27">
        <v>-80</v>
      </c>
      <c r="B39" s="26">
        <f t="shared" si="2"/>
        <v>0.07999999999999985</v>
      </c>
      <c r="C39" s="56"/>
      <c r="D39" s="54"/>
      <c r="E39" s="55"/>
    </row>
    <row r="40" spans="1:5" ht="12.95" customHeight="1">
      <c r="A40" s="27">
        <v>-70</v>
      </c>
      <c r="B40" s="26">
        <f t="shared" si="2"/>
        <v>0.17999999999999972</v>
      </c>
      <c r="C40" s="56"/>
      <c r="D40" s="54"/>
      <c r="E40" s="55"/>
    </row>
    <row r="41" spans="1:5" ht="12.95" customHeight="1">
      <c r="A41" s="27">
        <v>-60</v>
      </c>
      <c r="B41" s="26">
        <f t="shared" si="2"/>
        <v>0.3200000000000003</v>
      </c>
      <c r="C41" s="56"/>
      <c r="D41" s="54"/>
      <c r="E41" s="55"/>
    </row>
    <row r="42" spans="1:5" ht="12.95" customHeight="1">
      <c r="A42" s="27">
        <v>-50</v>
      </c>
      <c r="B42" s="26">
        <f t="shared" si="2"/>
        <v>0.5</v>
      </c>
      <c r="C42" s="56"/>
      <c r="D42" s="54"/>
      <c r="E42" s="55"/>
    </row>
    <row r="43" spans="1:5" ht="12.95" customHeight="1">
      <c r="A43" s="28">
        <v>-40</v>
      </c>
      <c r="B43" s="29">
        <f>-0.0002*A43^2+1</f>
        <v>0.6799999999999999</v>
      </c>
      <c r="C43" s="56"/>
      <c r="D43" s="54"/>
      <c r="E43" s="55"/>
    </row>
    <row r="44" spans="1:5" ht="12.95" customHeight="1">
      <c r="A44" s="28">
        <v>-30</v>
      </c>
      <c r="B44" s="29">
        <f aca="true" t="shared" si="3" ref="B44:B50">-0.0002*A44^2+1</f>
        <v>0.82</v>
      </c>
      <c r="C44" s="56"/>
      <c r="D44" s="54"/>
      <c r="E44" s="55"/>
    </row>
    <row r="45" spans="1:5" ht="12.95" customHeight="1">
      <c r="A45" s="28">
        <v>-20</v>
      </c>
      <c r="B45" s="29">
        <f t="shared" si="3"/>
        <v>0.92</v>
      </c>
      <c r="C45" s="56"/>
      <c r="D45" s="54"/>
      <c r="E45" s="55"/>
    </row>
    <row r="46" spans="1:5" ht="12.95" customHeight="1">
      <c r="A46" s="28">
        <v>-10</v>
      </c>
      <c r="B46" s="29">
        <f>-0.0002*A46^2+1</f>
        <v>0.98</v>
      </c>
      <c r="C46" s="56"/>
      <c r="D46" s="54"/>
      <c r="E46" s="55"/>
    </row>
    <row r="47" spans="1:5" ht="12.95" customHeight="1">
      <c r="A47" s="28">
        <v>0</v>
      </c>
      <c r="B47" s="29">
        <f t="shared" si="3"/>
        <v>1</v>
      </c>
      <c r="C47" s="56"/>
      <c r="D47" s="54"/>
      <c r="E47" s="55"/>
    </row>
    <row r="48" spans="1:5" ht="12.95" customHeight="1">
      <c r="A48" s="28">
        <v>10</v>
      </c>
      <c r="B48" s="29">
        <f t="shared" si="3"/>
        <v>0.98</v>
      </c>
      <c r="C48" s="56"/>
      <c r="D48" s="54"/>
      <c r="E48" s="55"/>
    </row>
    <row r="49" spans="1:5" ht="12.95" customHeight="1">
      <c r="A49" s="28">
        <v>20</v>
      </c>
      <c r="B49" s="29">
        <f>-0.0002*A49^2+1</f>
        <v>0.92</v>
      </c>
      <c r="C49" s="56"/>
      <c r="D49" s="54"/>
      <c r="E49" s="55"/>
    </row>
    <row r="50" spans="1:5" ht="12.95" customHeight="1">
      <c r="A50" s="28">
        <v>40</v>
      </c>
      <c r="B50" s="29">
        <f t="shared" si="3"/>
        <v>0.6799999999999999</v>
      </c>
      <c r="C50" s="56"/>
      <c r="D50" s="54"/>
      <c r="E50" s="55"/>
    </row>
    <row r="51" spans="1:5" ht="12.95" customHeight="1">
      <c r="A51" s="28">
        <v>50</v>
      </c>
      <c r="B51" s="29">
        <f>-0.0002*A51^2+1</f>
        <v>0.5</v>
      </c>
      <c r="C51" s="56"/>
      <c r="D51" s="54"/>
      <c r="E51" s="55"/>
    </row>
    <row r="52" spans="1:5" ht="12.95" customHeight="1">
      <c r="A52" s="30">
        <v>60</v>
      </c>
      <c r="B52" s="31">
        <f>0.0002*A52^2-0.04*A52+2</f>
        <v>0.3200000000000003</v>
      </c>
      <c r="C52" s="56"/>
      <c r="D52" s="54"/>
      <c r="E52" s="55"/>
    </row>
    <row r="53" spans="1:5" ht="12.95" customHeight="1">
      <c r="A53" s="30">
        <v>70</v>
      </c>
      <c r="B53" s="31">
        <f>0.0002*A53^2-0.04*A53+2</f>
        <v>0.17999999999999972</v>
      </c>
      <c r="C53" s="56"/>
      <c r="D53" s="54"/>
      <c r="E53" s="55"/>
    </row>
    <row r="54" spans="1:5" ht="12.95" customHeight="1">
      <c r="A54" s="30">
        <v>80</v>
      </c>
      <c r="B54" s="31">
        <f>0.0002*A54^2-0.04*A54+2</f>
        <v>0.07999999999999985</v>
      </c>
      <c r="C54" s="56"/>
      <c r="D54" s="54"/>
      <c r="E54" s="55"/>
    </row>
    <row r="55" spans="1:5" ht="12.95" customHeight="1">
      <c r="A55" s="30">
        <v>90</v>
      </c>
      <c r="B55" s="31">
        <f>0.0002*A55^2-0.04*A55+2</f>
        <v>0.020000000000000018</v>
      </c>
      <c r="C55" s="56"/>
      <c r="D55" s="54"/>
      <c r="E55" s="55"/>
    </row>
    <row r="56" spans="1:5" ht="12.95" customHeight="1" thickBot="1">
      <c r="A56" s="69">
        <v>100</v>
      </c>
      <c r="B56" s="64">
        <f>0.0002*A56^2-0.04*A56+2</f>
        <v>0</v>
      </c>
      <c r="C56" s="65"/>
      <c r="D56" s="57"/>
      <c r="E56" s="58"/>
    </row>
    <row r="57" ht="12.95" customHeight="1" thickTop="1"/>
    <row r="58" ht="12.95" customHeight="1" thickBot="1"/>
    <row r="59" spans="1:5" ht="30" customHeight="1" thickTop="1">
      <c r="A59" s="1" t="s">
        <v>7</v>
      </c>
      <c r="B59" s="2">
        <v>54</v>
      </c>
      <c r="C59" s="3" t="s">
        <v>5</v>
      </c>
      <c r="D59" s="4" t="s">
        <v>46</v>
      </c>
      <c r="E59" s="5" t="s">
        <v>48</v>
      </c>
    </row>
    <row r="60" spans="1:5" ht="30" customHeight="1">
      <c r="A60" s="6" t="s">
        <v>2</v>
      </c>
      <c r="B60" s="7" t="s">
        <v>49</v>
      </c>
      <c r="C60" s="8"/>
      <c r="D60" s="9" t="s">
        <v>47</v>
      </c>
      <c r="E60" s="10" t="s">
        <v>28</v>
      </c>
    </row>
    <row r="61" spans="1:5" ht="30" customHeight="1">
      <c r="A61" s="6" t="s">
        <v>10</v>
      </c>
      <c r="B61" s="7"/>
      <c r="C61" s="8"/>
      <c r="D61" s="11" t="s">
        <v>46</v>
      </c>
      <c r="E61" s="10" t="s">
        <v>30</v>
      </c>
    </row>
    <row r="62" spans="1:5" ht="30" customHeight="1" thickBot="1">
      <c r="A62" s="6" t="s">
        <v>3</v>
      </c>
      <c r="B62" s="7"/>
      <c r="C62" s="12"/>
      <c r="D62" s="13"/>
      <c r="E62" s="14"/>
    </row>
    <row r="63" spans="1:5" ht="30" customHeight="1">
      <c r="A63" s="6" t="s">
        <v>4</v>
      </c>
      <c r="B63" s="7" t="s">
        <v>59</v>
      </c>
      <c r="C63" s="15" t="s">
        <v>6</v>
      </c>
      <c r="D63" s="16">
        <v>-30</v>
      </c>
      <c r="E63" s="17"/>
    </row>
    <row r="64" spans="1:5" ht="30" customHeight="1" thickBot="1">
      <c r="A64" s="18" t="s">
        <v>11</v>
      </c>
      <c r="B64" s="44" t="s">
        <v>62</v>
      </c>
      <c r="C64" s="20" t="s">
        <v>0</v>
      </c>
      <c r="D64" s="21">
        <f>IF(D63&lt;-100,"valor del indicador fuera de rango",IF(D63&lt;=-50,0.0002*D63^2+0.04*D63+2,IF(D63&lt;=50,-0.0002*D63^2+1,IF(D63&lt;=100,0.0002*D63^2-0.04*D63+2,IF(D63&gt;100,"valor del indicador fuera rango")))))</f>
        <v>0.82</v>
      </c>
      <c r="E64" s="22"/>
    </row>
    <row r="65" spans="1:5" ht="30" customHeight="1">
      <c r="A65" s="23" t="s">
        <v>9</v>
      </c>
      <c r="B65" s="24" t="s">
        <v>0</v>
      </c>
      <c r="C65" s="83" t="s">
        <v>8</v>
      </c>
      <c r="D65" s="84"/>
      <c r="E65" s="85"/>
    </row>
    <row r="66" spans="1:5" ht="12.95" customHeight="1">
      <c r="A66" s="25">
        <v>-100</v>
      </c>
      <c r="B66" s="26">
        <f aca="true" t="shared" si="4" ref="B66:B71">0.0002*A66^2+0.04*A66+2</f>
        <v>0</v>
      </c>
      <c r="C66" s="54"/>
      <c r="D66" s="54"/>
      <c r="E66" s="55"/>
    </row>
    <row r="67" spans="1:5" ht="12.95" customHeight="1">
      <c r="A67" s="27">
        <v>-90</v>
      </c>
      <c r="B67" s="26">
        <f t="shared" si="4"/>
        <v>0.020000000000000018</v>
      </c>
      <c r="C67" s="56"/>
      <c r="D67" s="54"/>
      <c r="E67" s="55"/>
    </row>
    <row r="68" spans="1:5" ht="12.95" customHeight="1">
      <c r="A68" s="27">
        <v>-80</v>
      </c>
      <c r="B68" s="26">
        <f t="shared" si="4"/>
        <v>0.07999999999999985</v>
      </c>
      <c r="C68" s="56"/>
      <c r="D68" s="54"/>
      <c r="E68" s="55"/>
    </row>
    <row r="69" spans="1:5" ht="12.95" customHeight="1">
      <c r="A69" s="27">
        <v>-70</v>
      </c>
      <c r="B69" s="26">
        <f t="shared" si="4"/>
        <v>0.17999999999999972</v>
      </c>
      <c r="C69" s="56"/>
      <c r="D69" s="54"/>
      <c r="E69" s="55"/>
    </row>
    <row r="70" spans="1:5" ht="12.95" customHeight="1">
      <c r="A70" s="27">
        <v>-60</v>
      </c>
      <c r="B70" s="26">
        <f t="shared" si="4"/>
        <v>0.3200000000000003</v>
      </c>
      <c r="C70" s="56"/>
      <c r="D70" s="54"/>
      <c r="E70" s="55"/>
    </row>
    <row r="71" spans="1:5" ht="12.95" customHeight="1">
      <c r="A71" s="27">
        <v>-50</v>
      </c>
      <c r="B71" s="26">
        <f t="shared" si="4"/>
        <v>0.5</v>
      </c>
      <c r="C71" s="56"/>
      <c r="D71" s="54"/>
      <c r="E71" s="55"/>
    </row>
    <row r="72" spans="1:5" ht="12.95" customHeight="1">
      <c r="A72" s="28">
        <v>-40</v>
      </c>
      <c r="B72" s="29">
        <f>-0.0002*A72^2+1</f>
        <v>0.6799999999999999</v>
      </c>
      <c r="C72" s="56"/>
      <c r="D72" s="54"/>
      <c r="E72" s="55"/>
    </row>
    <row r="73" spans="1:5" ht="12.95" customHeight="1">
      <c r="A73" s="28">
        <v>-30</v>
      </c>
      <c r="B73" s="29">
        <f aca="true" t="shared" si="5" ref="B73:B79">-0.0002*A73^2+1</f>
        <v>0.82</v>
      </c>
      <c r="C73" s="56"/>
      <c r="D73" s="54"/>
      <c r="E73" s="55"/>
    </row>
    <row r="74" spans="1:5" ht="12.95" customHeight="1">
      <c r="A74" s="28">
        <v>-20</v>
      </c>
      <c r="B74" s="29">
        <f t="shared" si="5"/>
        <v>0.92</v>
      </c>
      <c r="C74" s="56"/>
      <c r="D74" s="54"/>
      <c r="E74" s="55"/>
    </row>
    <row r="75" spans="1:5" ht="12.95" customHeight="1">
      <c r="A75" s="28">
        <v>-10</v>
      </c>
      <c r="B75" s="29">
        <f>-0.0002*A75^2+1</f>
        <v>0.98</v>
      </c>
      <c r="C75" s="56"/>
      <c r="D75" s="54"/>
      <c r="E75" s="55"/>
    </row>
    <row r="76" spans="1:5" ht="12.95" customHeight="1">
      <c r="A76" s="28">
        <v>0</v>
      </c>
      <c r="B76" s="29">
        <f t="shared" si="5"/>
        <v>1</v>
      </c>
      <c r="C76" s="56"/>
      <c r="D76" s="54"/>
      <c r="E76" s="55"/>
    </row>
    <row r="77" spans="1:5" ht="12.95" customHeight="1">
      <c r="A77" s="28">
        <v>10</v>
      </c>
      <c r="B77" s="29">
        <f t="shared" si="5"/>
        <v>0.98</v>
      </c>
      <c r="C77" s="56"/>
      <c r="D77" s="54"/>
      <c r="E77" s="55"/>
    </row>
    <row r="78" spans="1:5" ht="12.95" customHeight="1">
      <c r="A78" s="28">
        <v>20</v>
      </c>
      <c r="B78" s="29">
        <f>-0.0002*A78^2+1</f>
        <v>0.92</v>
      </c>
      <c r="C78" s="56"/>
      <c r="D78" s="54"/>
      <c r="E78" s="55"/>
    </row>
    <row r="79" spans="1:5" ht="12.95" customHeight="1">
      <c r="A79" s="28">
        <v>40</v>
      </c>
      <c r="B79" s="29">
        <f t="shared" si="5"/>
        <v>0.6799999999999999</v>
      </c>
      <c r="C79" s="56"/>
      <c r="D79" s="54"/>
      <c r="E79" s="55"/>
    </row>
    <row r="80" spans="1:5" ht="12.95" customHeight="1">
      <c r="A80" s="28">
        <v>50</v>
      </c>
      <c r="B80" s="29">
        <f>-0.0002*A80^2+1</f>
        <v>0.5</v>
      </c>
      <c r="C80" s="56"/>
      <c r="D80" s="54"/>
      <c r="E80" s="55"/>
    </row>
    <row r="81" spans="1:5" ht="12.95" customHeight="1">
      <c r="A81" s="30">
        <v>60</v>
      </c>
      <c r="B81" s="31">
        <f>0.0002*A81^2-0.04*A81+2</f>
        <v>0.3200000000000003</v>
      </c>
      <c r="C81" s="56"/>
      <c r="D81" s="54"/>
      <c r="E81" s="55"/>
    </row>
    <row r="82" spans="1:5" ht="12.95" customHeight="1">
      <c r="A82" s="30">
        <v>70</v>
      </c>
      <c r="B82" s="31">
        <f>0.0002*A82^2-0.04*A82+2</f>
        <v>0.17999999999999972</v>
      </c>
      <c r="C82" s="56"/>
      <c r="D82" s="54"/>
      <c r="E82" s="55"/>
    </row>
    <row r="83" spans="1:5" ht="12.95" customHeight="1">
      <c r="A83" s="30">
        <v>80</v>
      </c>
      <c r="B83" s="31">
        <f>0.0002*A83^2-0.04*A83+2</f>
        <v>0.07999999999999985</v>
      </c>
      <c r="C83" s="56"/>
      <c r="D83" s="54"/>
      <c r="E83" s="55"/>
    </row>
    <row r="84" spans="1:5" ht="12.95" customHeight="1">
      <c r="A84" s="30">
        <v>90</v>
      </c>
      <c r="B84" s="31">
        <f>0.0002*A84^2-0.04*A84+2</f>
        <v>0.020000000000000018</v>
      </c>
      <c r="C84" s="56"/>
      <c r="D84" s="54"/>
      <c r="E84" s="55"/>
    </row>
    <row r="85" spans="1:5" ht="12.95" customHeight="1" thickBot="1">
      <c r="A85" s="69">
        <v>100</v>
      </c>
      <c r="B85" s="64">
        <f>0.0002*A85^2-0.04*A85+2</f>
        <v>0</v>
      </c>
      <c r="C85" s="65"/>
      <c r="D85" s="57"/>
      <c r="E85" s="58"/>
    </row>
    <row r="86" ht="12.95" customHeight="1" thickTop="1"/>
  </sheetData>
  <mergeCells count="3">
    <mergeCell ref="C7:E7"/>
    <mergeCell ref="C36:E36"/>
    <mergeCell ref="C65:E6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B4" sqref="B4"/>
    </sheetView>
  </sheetViews>
  <sheetFormatPr defaultColWidth="22.83203125" defaultRowHeight="12.75" customHeight="1"/>
  <cols>
    <col min="1" max="1" width="25.83203125" style="46" customWidth="1"/>
    <col min="2" max="2" width="40.83203125" style="46" customWidth="1"/>
    <col min="3" max="16384" width="22.83203125" style="46" customWidth="1"/>
  </cols>
  <sheetData>
    <row r="1" spans="1:5" ht="30" customHeight="1" thickTop="1">
      <c r="A1" s="1" t="s">
        <v>7</v>
      </c>
      <c r="B1" s="32">
        <v>55</v>
      </c>
      <c r="C1" s="3" t="s">
        <v>5</v>
      </c>
      <c r="D1" s="33" t="s">
        <v>20</v>
      </c>
      <c r="E1" s="34" t="s">
        <v>22</v>
      </c>
    </row>
    <row r="2" spans="1:5" ht="30" customHeight="1">
      <c r="A2" s="6" t="s">
        <v>2</v>
      </c>
      <c r="B2" s="35" t="s">
        <v>19</v>
      </c>
      <c r="C2" s="36"/>
      <c r="D2" s="37" t="s">
        <v>21</v>
      </c>
      <c r="E2" s="38" t="s">
        <v>23</v>
      </c>
    </row>
    <row r="3" spans="1:5" ht="30" customHeight="1">
      <c r="A3" s="6" t="s">
        <v>10</v>
      </c>
      <c r="B3" s="35"/>
      <c r="C3" s="36"/>
      <c r="D3" s="39"/>
      <c r="E3" s="38"/>
    </row>
    <row r="4" spans="1:5" ht="30" customHeight="1" thickBot="1">
      <c r="A4" s="6" t="s">
        <v>3</v>
      </c>
      <c r="B4" s="35"/>
      <c r="C4" s="40"/>
      <c r="D4" s="41"/>
      <c r="E4" s="42"/>
    </row>
    <row r="5" spans="1:5" ht="30" customHeight="1">
      <c r="A5" s="6" t="s">
        <v>4</v>
      </c>
      <c r="B5" s="35" t="s">
        <v>60</v>
      </c>
      <c r="C5" s="15" t="s">
        <v>6</v>
      </c>
      <c r="D5" s="16">
        <v>3</v>
      </c>
      <c r="E5" s="43"/>
    </row>
    <row r="6" spans="1:5" ht="30" customHeight="1" thickBot="1">
      <c r="A6" s="18" t="s">
        <v>11</v>
      </c>
      <c r="B6" s="44" t="s">
        <v>61</v>
      </c>
      <c r="C6" s="20" t="s">
        <v>0</v>
      </c>
      <c r="D6" s="21">
        <f>IF(D5&lt;0,"valor del indicador fuera de rango",IF(D5&lt;=1,D5,IF(D5&lt;=4,(1),"valor del indicador fuera rango")))</f>
        <v>1</v>
      </c>
      <c r="E6" s="45"/>
    </row>
    <row r="7" spans="1:5" ht="30" customHeight="1">
      <c r="A7" s="23" t="s">
        <v>9</v>
      </c>
      <c r="B7" s="24" t="s">
        <v>0</v>
      </c>
      <c r="C7" s="83" t="s">
        <v>8</v>
      </c>
      <c r="D7" s="84"/>
      <c r="E7" s="85"/>
    </row>
    <row r="8" spans="1:5" ht="12.95" customHeight="1">
      <c r="A8" s="60">
        <v>0</v>
      </c>
      <c r="B8" s="66">
        <f>+A8</f>
        <v>0</v>
      </c>
      <c r="C8" s="77"/>
      <c r="D8" s="47"/>
      <c r="E8" s="48"/>
    </row>
    <row r="9" spans="1:5" ht="12.95" customHeight="1">
      <c r="A9" s="60">
        <f>+A8+0.2</f>
        <v>0.2</v>
      </c>
      <c r="B9" s="66">
        <f>+A9</f>
        <v>0.2</v>
      </c>
      <c r="C9" s="78"/>
      <c r="D9" s="47"/>
      <c r="E9" s="48"/>
    </row>
    <row r="10" spans="1:5" ht="12.95" customHeight="1">
      <c r="A10" s="60">
        <f aca="true" t="shared" si="0" ref="A10:A26">+A9+0.2</f>
        <v>0.4</v>
      </c>
      <c r="B10" s="66">
        <f>+A10</f>
        <v>0.4</v>
      </c>
      <c r="C10" s="78"/>
      <c r="D10" s="47"/>
      <c r="E10" s="48"/>
    </row>
    <row r="11" spans="1:5" ht="12.95" customHeight="1">
      <c r="A11" s="60">
        <f t="shared" si="0"/>
        <v>0.6000000000000001</v>
      </c>
      <c r="B11" s="66">
        <f>+A11</f>
        <v>0.6000000000000001</v>
      </c>
      <c r="C11" s="77"/>
      <c r="D11" s="47"/>
      <c r="E11" s="48"/>
    </row>
    <row r="12" spans="1:5" ht="12.95" customHeight="1">
      <c r="A12" s="60">
        <f t="shared" si="0"/>
        <v>0.8</v>
      </c>
      <c r="B12" s="66">
        <f>+A12</f>
        <v>0.8</v>
      </c>
      <c r="C12" s="78"/>
      <c r="D12" s="47"/>
      <c r="E12" s="48"/>
    </row>
    <row r="13" spans="1:5" ht="12.95" customHeight="1">
      <c r="A13" s="61">
        <f t="shared" si="0"/>
        <v>1</v>
      </c>
      <c r="B13" s="67">
        <f>1</f>
        <v>1</v>
      </c>
      <c r="C13" s="49"/>
      <c r="D13" s="47"/>
      <c r="E13" s="48"/>
    </row>
    <row r="14" spans="1:5" ht="12.95" customHeight="1">
      <c r="A14" s="61">
        <f t="shared" si="0"/>
        <v>1.2</v>
      </c>
      <c r="B14" s="67">
        <f>1</f>
        <v>1</v>
      </c>
      <c r="C14" s="50"/>
      <c r="D14" s="47"/>
      <c r="E14" s="48"/>
    </row>
    <row r="15" spans="1:5" ht="12.95" customHeight="1">
      <c r="A15" s="61">
        <f t="shared" si="0"/>
        <v>1.4</v>
      </c>
      <c r="B15" s="67">
        <f>1</f>
        <v>1</v>
      </c>
      <c r="C15" s="50"/>
      <c r="D15" s="47"/>
      <c r="E15" s="48"/>
    </row>
    <row r="16" spans="1:5" ht="12.95" customHeight="1">
      <c r="A16" s="61">
        <f t="shared" si="0"/>
        <v>1.5999999999999999</v>
      </c>
      <c r="B16" s="67">
        <f>1</f>
        <v>1</v>
      </c>
      <c r="C16" s="50"/>
      <c r="D16" s="47"/>
      <c r="E16" s="48"/>
    </row>
    <row r="17" spans="1:5" ht="12.95" customHeight="1">
      <c r="A17" s="61">
        <f t="shared" si="0"/>
        <v>1.7999999999999998</v>
      </c>
      <c r="B17" s="67">
        <f>1</f>
        <v>1</v>
      </c>
      <c r="C17" s="50"/>
      <c r="D17" s="47"/>
      <c r="E17" s="48"/>
    </row>
    <row r="18" spans="1:5" ht="12.95" customHeight="1">
      <c r="A18" s="61">
        <f t="shared" si="0"/>
        <v>1.9999999999999998</v>
      </c>
      <c r="B18" s="67">
        <f>1</f>
        <v>1</v>
      </c>
      <c r="C18" s="50"/>
      <c r="D18" s="47"/>
      <c r="E18" s="48"/>
    </row>
    <row r="19" spans="1:5" ht="12.95" customHeight="1">
      <c r="A19" s="61">
        <f t="shared" si="0"/>
        <v>2.1999999999999997</v>
      </c>
      <c r="B19" s="67">
        <f>1</f>
        <v>1</v>
      </c>
      <c r="C19" s="50"/>
      <c r="D19" s="47"/>
      <c r="E19" s="48"/>
    </row>
    <row r="20" spans="1:5" ht="12.95" customHeight="1">
      <c r="A20" s="61">
        <f t="shared" si="0"/>
        <v>2.4</v>
      </c>
      <c r="B20" s="67">
        <f>1</f>
        <v>1</v>
      </c>
      <c r="C20" s="50"/>
      <c r="D20" s="47"/>
      <c r="E20" s="48"/>
    </row>
    <row r="21" spans="1:5" ht="12.95" customHeight="1">
      <c r="A21" s="61">
        <f t="shared" si="0"/>
        <v>2.6</v>
      </c>
      <c r="B21" s="67">
        <f>1</f>
        <v>1</v>
      </c>
      <c r="C21" s="50"/>
      <c r="D21" s="47"/>
      <c r="E21" s="48"/>
    </row>
    <row r="22" spans="1:5" ht="12.95" customHeight="1">
      <c r="A22" s="61">
        <f t="shared" si="0"/>
        <v>2.8000000000000003</v>
      </c>
      <c r="B22" s="67">
        <f>1</f>
        <v>1</v>
      </c>
      <c r="C22" s="50"/>
      <c r="D22" s="47"/>
      <c r="E22" s="48"/>
    </row>
    <row r="23" spans="1:5" ht="12.95" customHeight="1">
      <c r="A23" s="61">
        <f t="shared" si="0"/>
        <v>3.0000000000000004</v>
      </c>
      <c r="B23" s="67">
        <f>1</f>
        <v>1</v>
      </c>
      <c r="C23" s="50"/>
      <c r="D23" s="47"/>
      <c r="E23" s="48"/>
    </row>
    <row r="24" spans="1:5" ht="12.95" customHeight="1">
      <c r="A24" s="61">
        <f t="shared" si="0"/>
        <v>3.2000000000000006</v>
      </c>
      <c r="B24" s="67">
        <f>1</f>
        <v>1</v>
      </c>
      <c r="C24" s="50"/>
      <c r="D24" s="47"/>
      <c r="E24" s="48"/>
    </row>
    <row r="25" spans="1:5" ht="12.95" customHeight="1">
      <c r="A25" s="61">
        <f t="shared" si="0"/>
        <v>3.400000000000001</v>
      </c>
      <c r="B25" s="67">
        <f>1</f>
        <v>1</v>
      </c>
      <c r="C25" s="50"/>
      <c r="D25" s="47"/>
      <c r="E25" s="48"/>
    </row>
    <row r="26" spans="1:5" ht="12.95" customHeight="1">
      <c r="A26" s="61">
        <f t="shared" si="0"/>
        <v>3.600000000000001</v>
      </c>
      <c r="B26" s="67">
        <f>1</f>
        <v>1</v>
      </c>
      <c r="C26" s="50"/>
      <c r="D26" s="47"/>
      <c r="E26" s="48"/>
    </row>
    <row r="27" spans="1:5" ht="12.95" customHeight="1" thickBot="1">
      <c r="A27" s="79">
        <v>4</v>
      </c>
      <c r="B27" s="80">
        <f>1</f>
        <v>1</v>
      </c>
      <c r="C27" s="81"/>
      <c r="D27" s="51"/>
      <c r="E27" s="52"/>
    </row>
    <row r="28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Facultad de Farmacia</dc:creator>
  <cp:keywords/>
  <dc:description/>
  <cp:lastModifiedBy>iapenmal</cp:lastModifiedBy>
  <dcterms:created xsi:type="dcterms:W3CDTF">2007-06-28T12:34:53Z</dcterms:created>
  <dcterms:modified xsi:type="dcterms:W3CDTF">2012-12-04T11:12:43Z</dcterms:modified>
  <cp:category/>
  <cp:version/>
  <cp:contentType/>
  <cp:contentStatus/>
</cp:coreProperties>
</file>