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2"/>
  </bookViews>
  <sheets>
    <sheet name="Registro" sheetId="9" r:id="rId1"/>
    <sheet name="215" sheetId="8" r:id="rId2"/>
    <sheet name="216-219" sheetId="8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'[5]204'!$D$46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'[5]206-208'!$D$134</definedName>
    <definedName name="_Ind207">'[5]206-208'!$D$178</definedName>
    <definedName name="_Ind208">'[5]206-208'!$J$5</definedName>
    <definedName name="_Ind209">'[6]209'!$J$45</definedName>
    <definedName name="_Ind302">#REF!</definedName>
    <definedName name="_Ind303">'[2]Hoja1'!$AJ$5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'[1]Hoja1'!$D$53</definedName>
    <definedName name="_Ind82">'[4]82-125'!$D$5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</definedNames>
  <calcPr calcId="125725"/>
</workbook>
</file>

<file path=xl/sharedStrings.xml><?xml version="1.0" encoding="utf-8"?>
<sst xmlns="http://schemas.openxmlformats.org/spreadsheetml/2006/main" count="106" uniqueCount="43">
  <si>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</si>
  <si>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</si>
  <si>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</si>
  <si>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</si>
  <si>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</si>
  <si>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</si>
  <si>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</si>
  <si>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</si>
  <si>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</si>
  <si>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</si>
  <si>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</si>
  <si>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0&lt;I&lt;100</t>
  </si>
  <si>
    <t>% de variación en el nº de unidades de paisaje</t>
  </si>
  <si>
    <t>CA=1</t>
  </si>
  <si>
    <t xml:space="preserve"> - 50&lt;I&lt; 0</t>
  </si>
  <si>
    <t>CA=-0,0004I^2 +1</t>
  </si>
  <si>
    <t>0&lt;I&lt;50</t>
  </si>
  <si>
    <t xml:space="preserve"> 0 - 100</t>
  </si>
  <si>
    <t xml:space="preserve">   -50    -    50</t>
  </si>
  <si>
    <t>CA=0,00667I</t>
  </si>
  <si>
    <t xml:space="preserve"> 0&lt;I&lt;75</t>
  </si>
  <si>
    <t>CA=0,0004I^2-0,05I+2</t>
  </si>
  <si>
    <t>75&lt;I&lt;100</t>
  </si>
  <si>
    <t>Calidad paisajística media</t>
  </si>
  <si>
    <t>CA=0,0005I^2+0,015I</t>
  </si>
  <si>
    <t xml:space="preserve"> 0&lt;I&lt;20</t>
  </si>
  <si>
    <t>CA=-0,000134I^2+0,0218I+0,118</t>
  </si>
  <si>
    <t>20&lt;I&lt;80</t>
  </si>
  <si>
    <t>Valor relativo del paisaje, ponderado según la superficie de las diferentes unidades de paisaje</t>
  </si>
  <si>
    <t>80&lt;I&lt;100</t>
  </si>
  <si>
    <t>% de variación del valor de conservación del paisaje</t>
  </si>
  <si>
    <t>CA=(-0,00009*I^2) + (0,019*I)</t>
  </si>
  <si>
    <t>Fragilidad relativa del paisaje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</si>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</sst>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72" formatCode="0.0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72" fontId="2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2" fontId="2" fillId="2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72" fontId="2" fillId="3" borderId="24" xfId="0" applyNumberFormat="1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72" fontId="2" fillId="3" borderId="27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3" borderId="26" xfId="0" applyNumberFormat="1" applyFont="1" applyFill="1" applyBorder="1" applyAlignment="1">
      <alignment horizontal="center" vertical="center" wrapText="1"/>
    </xf>
    <xf numFmtId="3" fontId="2" fillId="5" borderId="26" xfId="0" applyNumberFormat="1" applyFont="1" applyFill="1" applyBorder="1" applyAlignment="1">
      <alignment horizontal="center" vertical="center" wrapText="1"/>
    </xf>
    <xf numFmtId="172" fontId="2" fillId="5" borderId="24" xfId="0" applyNumberFormat="1" applyFont="1" applyFill="1" applyBorder="1" applyAlignment="1">
      <alignment horizontal="center" vertical="center" wrapText="1"/>
    </xf>
    <xf numFmtId="3" fontId="2" fillId="5" borderId="30" xfId="0" applyNumberFormat="1" applyFont="1" applyFill="1" applyBorder="1" applyAlignment="1">
      <alignment horizontal="center" vertical="center" wrapText="1"/>
    </xf>
    <xf numFmtId="172" fontId="2" fillId="5" borderId="27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88"/>
          <c:y val="0.06775"/>
          <c:w val="0.88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'215'!$A$8:$A$25</c:f>
              <c:numCache/>
            </c:numRef>
          </c:xVal>
          <c:yVal>
            <c:numRef>
              <c:f>'215'!$B$8:$B$25</c:f>
              <c:numCache/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264787"/>
        <c:crosses val="autoZero"/>
        <c:crossBetween val="midCat"/>
        <c:dispUnits/>
      </c:valAx>
      <c:valAx>
        <c:axId val="4826478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62754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'216-219'!$A$8:$A$26</c:f>
              <c:numCache/>
            </c:numRef>
          </c:xVal>
          <c:yVal>
            <c:numRef>
              <c:f>'216-219'!$B$8:$B$26</c:f>
              <c:numCache/>
            </c:numRef>
          </c:yVal>
          <c:smooth val="0"/>
        </c:ser>
        <c:axId val="31729900"/>
        <c:axId val="17133645"/>
      </c:scatterChart>
      <c:valAx>
        <c:axId val="3172990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133645"/>
        <c:crosses val="autoZero"/>
        <c:crossBetween val="midCat"/>
        <c:dispUnits/>
      </c:valAx>
      <c:valAx>
        <c:axId val="171336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72990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'216-219'!$A$36:$A$53</c:f>
              <c:numCache/>
            </c:numRef>
          </c:xVal>
          <c:yVal>
            <c:numRef>
              <c:f>'216-219'!$B$36:$B$53</c:f>
              <c:numCache/>
            </c:numRef>
          </c:yVal>
          <c:smooth val="0"/>
        </c:ser>
        <c:axId val="19985078"/>
        <c:axId val="45647975"/>
      </c:scatterChart>
      <c:valAx>
        <c:axId val="19985078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647975"/>
        <c:crosses val="autoZero"/>
        <c:crossBetween val="midCat"/>
        <c:dispUnits/>
      </c:valAx>
      <c:valAx>
        <c:axId val="456479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85078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'216-219'!$A$63:$A$80</c:f>
              <c:numCache/>
            </c:numRef>
          </c:xVal>
          <c:yVal>
            <c:numRef>
              <c:f>'216-219'!$B$63:$B$80</c:f>
              <c:numCache/>
            </c:numRef>
          </c:yVal>
          <c:smooth val="0"/>
        </c:ser>
        <c:axId val="8178592"/>
        <c:axId val="6498465"/>
      </c:scatterChart>
      <c:valAx>
        <c:axId val="817859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98465"/>
        <c:crosses val="autoZero"/>
        <c:crossBetween val="midCat"/>
        <c:dispUnits/>
      </c:valAx>
      <c:valAx>
        <c:axId val="64984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7859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'216-219'!$A$90:$A$110</c:f>
              <c:numCache/>
            </c:numRef>
          </c:xVal>
          <c:yVal>
            <c:numRef>
              <c:f>'216-219'!$B$90:$B$110</c:f>
              <c:numCache/>
            </c:numRef>
          </c:yVal>
          <c:smooth val="0"/>
        </c:ser>
        <c:axId val="58486186"/>
        <c:axId val="56613627"/>
      </c:scatterChart>
      <c:valAx>
        <c:axId val="5848618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6613627"/>
        <c:crosses val="autoZero"/>
        <c:crossBetween val="midCat"/>
        <c:dispUnits/>
      </c:valAx>
      <c:valAx>
        <c:axId val="566136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848618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chart" Target="/xl/charts/chart3.xml" /><Relationship Id="rId4" Type="http://schemas.openxmlformats.org/officeDocument/2006/relationships/image" Target="../media/image2.emf" /><Relationship Id="rId5" Type="http://schemas.openxmlformats.org/officeDocument/2006/relationships/chart" Target="/xl/charts/chart4.xml" /><Relationship Id="rId6" Type="http://schemas.openxmlformats.org/officeDocument/2006/relationships/image" Target="../media/image3.emf" /><Relationship Id="rId7" Type="http://schemas.openxmlformats.org/officeDocument/2006/relationships/chart" Target="/xl/charts/chart5.xml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25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2.1.1.1 Nº DE UNIDADES DE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Nº de porciones del territorio que se perciben de una sola vez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0</xdr:colOff>
      <xdr:row>2</xdr:row>
      <xdr:rowOff>19050</xdr:rowOff>
    </xdr:from>
    <xdr:to>
      <xdr:col>2</xdr:col>
      <xdr:colOff>19050</xdr:colOff>
      <xdr:row>2</xdr:row>
      <xdr:rowOff>352425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14500" y="781050"/>
          <a:ext cx="2733675" cy="333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26</xdr:row>
      <xdr:rowOff>0</xdr:rowOff>
    </xdr:to>
    <xdr:sp macro="" fLocksText="0" textlink="">
      <xdr:nvSpPr>
        <xdr:cNvPr id="2050" name="Text Box 2"/>
        <xdr:cNvSpPr txBox="1">
          <a:spLocks noChangeArrowheads="1"/>
        </xdr:cNvSpPr>
      </xdr:nvSpPr>
      <xdr:spPr bwMode="auto">
        <a:xfrm>
          <a:off x="4429125" y="4772025"/>
          <a:ext cx="4543425" cy="97155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Expresión externa y perceptible del medio.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índice de calidad, Ic, varía entre 0 y 100 y se pondera según la superficie de n zonas homogéneas.</a:t>
          </a:r>
        </a:p>
      </xdr:txBody>
    </xdr:sp>
    <xdr:clientData/>
  </xdr:twoCellAnchor>
  <xdr:twoCellAnchor editAs="oneCell">
    <xdr:from>
      <xdr:col>1</xdr:col>
      <xdr:colOff>866775</xdr:colOff>
      <xdr:row>2</xdr:row>
      <xdr:rowOff>0</xdr:rowOff>
    </xdr:from>
    <xdr:to>
      <xdr:col>1</xdr:col>
      <xdr:colOff>1743075</xdr:colOff>
      <xdr:row>3</xdr:row>
      <xdr:rowOff>9525</xdr:rowOff>
    </xdr:to>
    <xdr:pic>
      <xdr:nvPicPr>
        <xdr:cNvPr id="20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581275" y="762000"/>
          <a:ext cx="8763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5</xdr:col>
      <xdr:colOff>0</xdr:colOff>
      <xdr:row>48</xdr:row>
      <xdr:rowOff>0</xdr:rowOff>
    </xdr:to>
    <xdr:graphicFrame macro="">
      <xdr:nvGraphicFramePr>
        <xdr:cNvPr id="2053" name="Chart 5"/>
        <xdr:cNvGraphicFramePr/>
      </xdr:nvGraphicFramePr>
      <xdr:xfrm>
        <a:off x="4429125" y="873442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48</xdr:row>
      <xdr:rowOff>0</xdr:rowOff>
    </xdr:from>
    <xdr:to>
      <xdr:col>5</xdr:col>
      <xdr:colOff>0</xdr:colOff>
      <xdr:row>53</xdr:row>
      <xdr:rowOff>0</xdr:rowOff>
    </xdr:to>
    <xdr:sp macro="" fLocksText="0" textlink="">
      <xdr:nvSpPr>
        <xdr:cNvPr id="2054" name="Text Box 6"/>
        <xdr:cNvSpPr txBox="1">
          <a:spLocks noChangeArrowheads="1"/>
        </xdr:cNvSpPr>
      </xdr:nvSpPr>
      <xdr:spPr bwMode="auto">
        <a:xfrm>
          <a:off x="4429125" y="108394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371475</xdr:colOff>
      <xdr:row>30</xdr:row>
      <xdr:rowOff>0</xdr:rowOff>
    </xdr:from>
    <xdr:to>
      <xdr:col>1</xdr:col>
      <xdr:colOff>2228850</xdr:colOff>
      <xdr:row>31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085975" y="6829425"/>
          <a:ext cx="1857375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62</xdr:row>
      <xdr:rowOff>0</xdr:rowOff>
    </xdr:from>
    <xdr:to>
      <xdr:col>5</xdr:col>
      <xdr:colOff>0</xdr:colOff>
      <xdr:row>75</xdr:row>
      <xdr:rowOff>0</xdr:rowOff>
    </xdr:to>
    <xdr:graphicFrame macro="">
      <xdr:nvGraphicFramePr>
        <xdr:cNvPr id="2058" name="Chart 10"/>
        <xdr:cNvGraphicFramePr/>
      </xdr:nvGraphicFramePr>
      <xdr:xfrm>
        <a:off x="4429125" y="14639925"/>
        <a:ext cx="45434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75</xdr:row>
      <xdr:rowOff>0</xdr:rowOff>
    </xdr:from>
    <xdr:to>
      <xdr:col>5</xdr:col>
      <xdr:colOff>0</xdr:colOff>
      <xdr:row>80</xdr:row>
      <xdr:rowOff>0</xdr:rowOff>
    </xdr:to>
    <xdr:sp macro="" fLocksText="0" textlink="">
      <xdr:nvSpPr>
        <xdr:cNvPr id="2059" name="Text Box 11"/>
        <xdr:cNvSpPr txBox="1">
          <a:spLocks noChangeArrowheads="1"/>
        </xdr:cNvSpPr>
      </xdr:nvSpPr>
      <xdr:spPr bwMode="auto">
        <a:xfrm>
          <a:off x="4429125" y="16744950"/>
          <a:ext cx="4543425" cy="8096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coefieciente de valoración del paisaje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381000</xdr:colOff>
      <xdr:row>57</xdr:row>
      <xdr:rowOff>0</xdr:rowOff>
    </xdr:from>
    <xdr:to>
      <xdr:col>1</xdr:col>
      <xdr:colOff>2381250</xdr:colOff>
      <xdr:row>58</xdr:row>
      <xdr:rowOff>9525</xdr:rowOff>
    </xdr:to>
    <xdr:pic>
      <xdr:nvPicPr>
        <xdr:cNvPr id="2061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2095500" y="12734925"/>
          <a:ext cx="200025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89</xdr:row>
      <xdr:rowOff>0</xdr:rowOff>
    </xdr:from>
    <xdr:to>
      <xdr:col>5</xdr:col>
      <xdr:colOff>0</xdr:colOff>
      <xdr:row>102</xdr:row>
      <xdr:rowOff>0</xdr:rowOff>
    </xdr:to>
    <xdr:graphicFrame macro="">
      <xdr:nvGraphicFramePr>
        <xdr:cNvPr id="2062" name="Chart 14"/>
        <xdr:cNvGraphicFramePr/>
      </xdr:nvGraphicFramePr>
      <xdr:xfrm>
        <a:off x="4429125" y="205454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102</xdr:row>
      <xdr:rowOff>0</xdr:rowOff>
    </xdr:from>
    <xdr:to>
      <xdr:col>5</xdr:col>
      <xdr:colOff>0</xdr:colOff>
      <xdr:row>110</xdr:row>
      <xdr:rowOff>0</xdr:rowOff>
    </xdr:to>
    <xdr:sp macro="" fLocksText="0" textlink="">
      <xdr:nvSpPr>
        <xdr:cNvPr id="2063" name="Text Box 15"/>
        <xdr:cNvSpPr txBox="1">
          <a:spLocks noChangeArrowheads="1"/>
        </xdr:cNvSpPr>
      </xdr:nvSpPr>
      <xdr:spPr bwMode="auto">
        <a:xfrm>
          <a:off x="4429125" y="2265045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 PAISAJE INTRÍNSECO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Expresión externa y perceptible del medio.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2.1.1.2 CALIDAD DEL PAISAJE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Calidad estética del entorno natural.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Susceptibilidad del paisaje al cambio cuando se desarrolla un uso sobre él. Expresa el grado de deterioro que el paisaje experimentaría ante la acción.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Tanto para el coefieciente de valoración del paisaje como para la fragilidad vale cualquier tipo de escala, no tiene porque variar entre 0 y 100.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</xdr:col>
      <xdr:colOff>2552700</xdr:colOff>
      <xdr:row>85</xdr:row>
      <xdr:rowOff>9525</xdr:rowOff>
    </xdr:to>
    <xdr:pic>
      <xdr:nvPicPr>
        <xdr:cNvPr id="2065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 bwMode="auto">
        <a:xfrm>
          <a:off x="1714500" y="18640425"/>
          <a:ext cx="2552700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79-80"/>
      <sheetName val="81"/>
      <sheetName val="82-125"/>
      <sheetName val="126-127"/>
    </sheetNames>
    <sheetDataSet>
      <sheetData sheetId="0"/>
      <sheetData sheetId="1"/>
      <sheetData sheetId="2"/>
      <sheetData sheetId="3">
        <row r="5">
          <cell r="D5">
            <v>70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34</v>
      </c>
      <c r="B1" t="s">
        <v>35</v>
      </c>
    </row>
    <row r="3" spans="1:2" ht="12.75">
      <c r="A3" t="s">
        <v>36</v>
      </c>
      <c r="B3" t="s">
        <v>37</v>
      </c>
    </row>
    <row r="4" ht="12.75">
      <c r="B4" t="s">
        <v>38</v>
      </c>
    </row>
    <row r="5" ht="12.75">
      <c r="B5" t="s">
        <v>39</v>
      </c>
    </row>
    <row r="6" ht="12.75">
      <c r="B6" t="s">
        <v>40</v>
      </c>
    </row>
    <row r="8" spans="1:2" ht="12.75">
      <c r="A8" t="s">
        <v>41</v>
      </c>
      <c r="B8" t="s">
        <v>42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215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12</v>
      </c>
      <c r="C2" s="8"/>
      <c r="D2" s="9" t="s">
        <v>15</v>
      </c>
      <c r="E2" s="10" t="s">
        <v>16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18</v>
      </c>
      <c r="C5" s="14" t="s">
        <v>6</v>
      </c>
      <c r="D5" s="15">
        <v>-3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IF(D5&lt;(-50),"valor del indicador fuera de rango",IF(D5&lt;=0,1,IF(D5&lt;=50,(-0.0004*(D5^2))+1,"valor del indicador fuera rango")))</f>
        <v>1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-50</v>
      </c>
      <c r="B8" s="24">
        <v>1</v>
      </c>
      <c r="C8" s="25"/>
      <c r="D8" s="25"/>
      <c r="E8" s="26"/>
    </row>
    <row r="9" spans="1:5" ht="12.95" customHeight="1">
      <c r="A9" s="27">
        <v>-40</v>
      </c>
      <c r="B9" s="24">
        <v>1</v>
      </c>
      <c r="C9" s="28"/>
      <c r="D9" s="25"/>
      <c r="E9" s="26"/>
    </row>
    <row r="10" spans="1:5" ht="12.95" customHeight="1">
      <c r="A10" s="27">
        <v>-30</v>
      </c>
      <c r="B10" s="24">
        <v>1</v>
      </c>
      <c r="C10" s="28"/>
      <c r="D10" s="25"/>
      <c r="E10" s="26"/>
    </row>
    <row r="11" spans="1:5" ht="12.95" customHeight="1">
      <c r="A11" s="27">
        <v>-20</v>
      </c>
      <c r="B11" s="24">
        <v>1</v>
      </c>
      <c r="C11" s="28"/>
      <c r="D11" s="25"/>
      <c r="E11" s="26"/>
    </row>
    <row r="12" spans="1:5" ht="12.95" customHeight="1">
      <c r="A12" s="27">
        <v>-15</v>
      </c>
      <c r="B12" s="24">
        <v>1</v>
      </c>
      <c r="C12" s="28"/>
      <c r="D12" s="25"/>
      <c r="E12" s="26"/>
    </row>
    <row r="13" spans="1:5" ht="12.95" customHeight="1">
      <c r="A13" s="27">
        <f aca="true" t="shared" si="0" ref="A13:A25">+A12+5</f>
        <v>-10</v>
      </c>
      <c r="B13" s="24">
        <v>1</v>
      </c>
      <c r="C13" s="28"/>
      <c r="D13" s="25"/>
      <c r="E13" s="26"/>
    </row>
    <row r="14" spans="1:5" ht="12.95" customHeight="1">
      <c r="A14" s="27">
        <f t="shared" si="0"/>
        <v>-5</v>
      </c>
      <c r="B14" s="24">
        <v>1</v>
      </c>
      <c r="C14" s="28"/>
      <c r="D14" s="25"/>
      <c r="E14" s="26"/>
    </row>
    <row r="15" spans="1:5" ht="12.95" customHeight="1">
      <c r="A15" s="27">
        <f t="shared" si="0"/>
        <v>0</v>
      </c>
      <c r="B15" s="24">
        <v>1</v>
      </c>
      <c r="C15" s="28"/>
      <c r="D15" s="25"/>
      <c r="E15" s="26"/>
    </row>
    <row r="16" spans="1:5" ht="12.95" customHeight="1">
      <c r="A16" s="33">
        <f t="shared" si="0"/>
        <v>5</v>
      </c>
      <c r="B16" s="34">
        <f aca="true" t="shared" si="1" ref="B16:B25">-0.0004*(A16^2)+1</f>
        <v>0.99</v>
      </c>
      <c r="C16" s="28"/>
      <c r="D16" s="25"/>
      <c r="E16" s="26"/>
    </row>
    <row r="17" spans="1:5" ht="12.95" customHeight="1">
      <c r="A17" s="33">
        <f t="shared" si="0"/>
        <v>10</v>
      </c>
      <c r="B17" s="34">
        <f t="shared" si="1"/>
        <v>0.96</v>
      </c>
      <c r="C17" s="28"/>
      <c r="D17" s="25"/>
      <c r="E17" s="26"/>
    </row>
    <row r="18" spans="1:5" ht="12.95" customHeight="1">
      <c r="A18" s="33">
        <f t="shared" si="0"/>
        <v>15</v>
      </c>
      <c r="B18" s="34">
        <f t="shared" si="1"/>
        <v>0.91</v>
      </c>
      <c r="C18" s="28"/>
      <c r="D18" s="25"/>
      <c r="E18" s="26"/>
    </row>
    <row r="19" spans="1:5" ht="12.95" customHeight="1">
      <c r="A19" s="33">
        <f t="shared" si="0"/>
        <v>20</v>
      </c>
      <c r="B19" s="34">
        <f t="shared" si="1"/>
        <v>0.84</v>
      </c>
      <c r="C19" s="28"/>
      <c r="D19" s="25"/>
      <c r="E19" s="26"/>
    </row>
    <row r="20" spans="1:5" ht="12.95" customHeight="1">
      <c r="A20" s="33">
        <f t="shared" si="0"/>
        <v>25</v>
      </c>
      <c r="B20" s="34">
        <f t="shared" si="1"/>
        <v>0.75</v>
      </c>
      <c r="C20" s="28"/>
      <c r="D20" s="25"/>
      <c r="E20" s="26"/>
    </row>
    <row r="21" spans="1:5" ht="12.95" customHeight="1">
      <c r="A21" s="33">
        <f t="shared" si="0"/>
        <v>30</v>
      </c>
      <c r="B21" s="34">
        <f t="shared" si="1"/>
        <v>0.6399999999999999</v>
      </c>
      <c r="C21" s="28"/>
      <c r="D21" s="25"/>
      <c r="E21" s="26"/>
    </row>
    <row r="22" spans="1:5" ht="12.95" customHeight="1">
      <c r="A22" s="33">
        <f t="shared" si="0"/>
        <v>35</v>
      </c>
      <c r="B22" s="34">
        <f t="shared" si="1"/>
        <v>0.51</v>
      </c>
      <c r="C22" s="28"/>
      <c r="D22" s="25"/>
      <c r="E22" s="26"/>
    </row>
    <row r="23" spans="1:5" ht="12.95" customHeight="1">
      <c r="A23" s="33">
        <f t="shared" si="0"/>
        <v>40</v>
      </c>
      <c r="B23" s="34">
        <f t="shared" si="1"/>
        <v>0.36</v>
      </c>
      <c r="C23" s="28"/>
      <c r="D23" s="25"/>
      <c r="E23" s="26"/>
    </row>
    <row r="24" spans="1:5" ht="12.95" customHeight="1">
      <c r="A24" s="33">
        <f t="shared" si="0"/>
        <v>45</v>
      </c>
      <c r="B24" s="34">
        <f t="shared" si="1"/>
        <v>0.18999999999999995</v>
      </c>
      <c r="C24" s="28"/>
      <c r="D24" s="25"/>
      <c r="E24" s="26"/>
    </row>
    <row r="25" spans="1:5" ht="12.95" customHeight="1" thickBot="1">
      <c r="A25" s="35">
        <f t="shared" si="0"/>
        <v>50</v>
      </c>
      <c r="B25" s="36">
        <f t="shared" si="1"/>
        <v>0</v>
      </c>
      <c r="C25" s="30"/>
      <c r="D25" s="31"/>
      <c r="E25" s="32"/>
    </row>
    <row r="26" ht="12.95" customHeight="1" thickTop="1"/>
  </sheetData>
  <mergeCells count="1">
    <mergeCell ref="C7:E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tabSelected="1" workbookViewId="0" topLeftCell="A1">
      <selection activeCell="B125" sqref="B125"/>
    </sheetView>
  </sheetViews>
  <sheetFormatPr defaultColWidth="22.7109375" defaultRowHeight="12.75" customHeight="1"/>
  <cols>
    <col min="1" max="1" width="25.7109375" style="0" customWidth="1"/>
    <col min="2" max="2" width="40.7109375" style="0" customWidth="1"/>
  </cols>
  <sheetData>
    <row r="1" spans="1:5" ht="30" customHeight="1" thickTop="1">
      <c r="A1" s="1" t="s">
        <v>0</v>
      </c>
      <c r="B1" s="2">
        <v>216</v>
      </c>
      <c r="C1" s="3" t="s">
        <v>1</v>
      </c>
      <c r="D1" s="4" t="s">
        <v>19</v>
      </c>
      <c r="E1" s="5" t="s">
        <v>20</v>
      </c>
    </row>
    <row r="2" spans="1:5" ht="30" customHeight="1">
      <c r="A2" s="6" t="s">
        <v>2</v>
      </c>
      <c r="B2" s="7" t="s">
        <v>23</v>
      </c>
      <c r="C2" s="8"/>
      <c r="D2" s="9" t="s">
        <v>21</v>
      </c>
      <c r="E2" s="10" t="s">
        <v>22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17</v>
      </c>
      <c r="C5" s="14" t="s">
        <v>6</v>
      </c>
      <c r="D5" s="15">
        <v>78</v>
      </c>
      <c r="E5" s="16"/>
    </row>
    <row r="6" spans="1:5" ht="30" customHeight="1" thickBot="1">
      <c r="A6" s="17" t="s">
        <v>7</v>
      </c>
      <c r="B6" s="45" t="s">
        <v>33</v>
      </c>
      <c r="C6" s="18" t="s">
        <v>8</v>
      </c>
      <c r="D6" s="19">
        <f>IF(D5&lt;0,"valor del indicador fuera de rango",IF(D5&lt;=75,0.00667*D5,IF(D5&lt;=100,0.0004*D5^2-0.05*D5+2,"valor del indicador fuera rango")))</f>
        <v>0.5335999999999999</v>
      </c>
      <c r="E6" s="20"/>
    </row>
    <row r="7" spans="1:5" ht="30" customHeight="1">
      <c r="A7" s="21" t="s">
        <v>9</v>
      </c>
      <c r="B7" s="22" t="s">
        <v>8</v>
      </c>
      <c r="C7" s="46" t="s">
        <v>10</v>
      </c>
      <c r="D7" s="47"/>
      <c r="E7" s="48"/>
    </row>
    <row r="8" spans="1:5" ht="12.95" customHeight="1">
      <c r="A8" s="23">
        <v>0</v>
      </c>
      <c r="B8" s="24">
        <f aca="true" t="shared" si="0" ref="B8:B20">0.00667*A8</f>
        <v>0</v>
      </c>
      <c r="C8" s="25"/>
      <c r="D8" s="25"/>
      <c r="E8" s="26"/>
    </row>
    <row r="9" spans="1:5" ht="12.95" customHeight="1">
      <c r="A9" s="27">
        <v>10</v>
      </c>
      <c r="B9" s="24">
        <f t="shared" si="0"/>
        <v>0.0667</v>
      </c>
      <c r="C9" s="28"/>
      <c r="D9" s="25"/>
      <c r="E9" s="26"/>
    </row>
    <row r="10" spans="1:5" ht="12.95" customHeight="1">
      <c r="A10" s="27">
        <v>20</v>
      </c>
      <c r="B10" s="24">
        <f t="shared" si="0"/>
        <v>0.1334</v>
      </c>
      <c r="C10" s="28"/>
      <c r="D10" s="25"/>
      <c r="E10" s="26"/>
    </row>
    <row r="11" spans="1:5" ht="12.95" customHeight="1">
      <c r="A11" s="27">
        <f aca="true" t="shared" si="1" ref="A11:A26">+A10+5</f>
        <v>25</v>
      </c>
      <c r="B11" s="24">
        <f t="shared" si="0"/>
        <v>0.16674999999999998</v>
      </c>
      <c r="C11" s="28"/>
      <c r="D11" s="25"/>
      <c r="E11" s="26"/>
    </row>
    <row r="12" spans="1:5" ht="12.95" customHeight="1">
      <c r="A12" s="27">
        <f t="shared" si="1"/>
        <v>30</v>
      </c>
      <c r="B12" s="24">
        <f t="shared" si="0"/>
        <v>0.2001</v>
      </c>
      <c r="C12" s="28"/>
      <c r="D12" s="25"/>
      <c r="E12" s="26"/>
    </row>
    <row r="13" spans="1:5" ht="12.95" customHeight="1">
      <c r="A13" s="27">
        <f t="shared" si="1"/>
        <v>35</v>
      </c>
      <c r="B13" s="24">
        <f t="shared" si="0"/>
        <v>0.23345</v>
      </c>
      <c r="C13" s="28"/>
      <c r="D13" s="25"/>
      <c r="E13" s="26"/>
    </row>
    <row r="14" spans="1:5" ht="12.95" customHeight="1">
      <c r="A14" s="27">
        <f t="shared" si="1"/>
        <v>40</v>
      </c>
      <c r="B14" s="24">
        <f t="shared" si="0"/>
        <v>0.2668</v>
      </c>
      <c r="C14" s="28"/>
      <c r="D14" s="25"/>
      <c r="E14" s="26"/>
    </row>
    <row r="15" spans="1:5" ht="12.95" customHeight="1">
      <c r="A15" s="27">
        <f t="shared" si="1"/>
        <v>45</v>
      </c>
      <c r="B15" s="24">
        <f t="shared" si="0"/>
        <v>0.30015</v>
      </c>
      <c r="C15" s="28"/>
      <c r="D15" s="25"/>
      <c r="E15" s="26"/>
    </row>
    <row r="16" spans="1:5" ht="12.95" customHeight="1">
      <c r="A16" s="27">
        <f t="shared" si="1"/>
        <v>50</v>
      </c>
      <c r="B16" s="24">
        <f t="shared" si="0"/>
        <v>0.33349999999999996</v>
      </c>
      <c r="C16" s="28"/>
      <c r="D16" s="25"/>
      <c r="E16" s="26"/>
    </row>
    <row r="17" spans="1:5" ht="12.95" customHeight="1">
      <c r="A17" s="27">
        <f t="shared" si="1"/>
        <v>55</v>
      </c>
      <c r="B17" s="24">
        <f t="shared" si="0"/>
        <v>0.36685</v>
      </c>
      <c r="C17" s="28"/>
      <c r="D17" s="25"/>
      <c r="E17" s="26"/>
    </row>
    <row r="18" spans="1:5" ht="12.95" customHeight="1">
      <c r="A18" s="27">
        <f t="shared" si="1"/>
        <v>60</v>
      </c>
      <c r="B18" s="24">
        <f t="shared" si="0"/>
        <v>0.4002</v>
      </c>
      <c r="C18" s="28"/>
      <c r="D18" s="25"/>
      <c r="E18" s="26"/>
    </row>
    <row r="19" spans="1:5" ht="12.95" customHeight="1">
      <c r="A19" s="27">
        <f t="shared" si="1"/>
        <v>65</v>
      </c>
      <c r="B19" s="24">
        <f t="shared" si="0"/>
        <v>0.43355</v>
      </c>
      <c r="C19" s="28"/>
      <c r="D19" s="25"/>
      <c r="E19" s="26"/>
    </row>
    <row r="20" spans="1:5" ht="12.95" customHeight="1">
      <c r="A20" s="27">
        <f t="shared" si="1"/>
        <v>70</v>
      </c>
      <c r="B20" s="24">
        <f t="shared" si="0"/>
        <v>0.4669</v>
      </c>
      <c r="C20" s="28"/>
      <c r="D20" s="25"/>
      <c r="E20" s="26"/>
    </row>
    <row r="21" spans="1:5" ht="12.95" customHeight="1">
      <c r="A21" s="33">
        <f t="shared" si="1"/>
        <v>75</v>
      </c>
      <c r="B21" s="34">
        <f aca="true" t="shared" si="2" ref="B21:B26">(0.0004*A21^2)-(0.05*A21)+2</f>
        <v>0.5</v>
      </c>
      <c r="C21" s="28"/>
      <c r="D21" s="25"/>
      <c r="E21" s="26"/>
    </row>
    <row r="22" spans="1:5" ht="12.95" customHeight="1">
      <c r="A22" s="33">
        <f t="shared" si="1"/>
        <v>80</v>
      </c>
      <c r="B22" s="34">
        <f t="shared" si="2"/>
        <v>0.56</v>
      </c>
      <c r="C22" s="28"/>
      <c r="D22" s="25"/>
      <c r="E22" s="26"/>
    </row>
    <row r="23" spans="1:5" ht="12.95" customHeight="1">
      <c r="A23" s="33">
        <f t="shared" si="1"/>
        <v>85</v>
      </c>
      <c r="B23" s="34">
        <f t="shared" si="2"/>
        <v>0.6400000000000001</v>
      </c>
      <c r="C23" s="28"/>
      <c r="D23" s="25"/>
      <c r="E23" s="26"/>
    </row>
    <row r="24" spans="1:5" ht="12.95" customHeight="1">
      <c r="A24" s="33">
        <f t="shared" si="1"/>
        <v>90</v>
      </c>
      <c r="B24" s="34">
        <f t="shared" si="2"/>
        <v>0.7400000000000002</v>
      </c>
      <c r="C24" s="28"/>
      <c r="D24" s="25"/>
      <c r="E24" s="26"/>
    </row>
    <row r="25" spans="1:5" ht="12.95" customHeight="1">
      <c r="A25" s="33">
        <f t="shared" si="1"/>
        <v>95</v>
      </c>
      <c r="B25" s="34">
        <f t="shared" si="2"/>
        <v>0.8600000000000003</v>
      </c>
      <c r="C25" s="28"/>
      <c r="D25" s="25"/>
      <c r="E25" s="26"/>
    </row>
    <row r="26" spans="1:5" ht="12.95" customHeight="1" thickBot="1">
      <c r="A26" s="35">
        <f t="shared" si="1"/>
        <v>100</v>
      </c>
      <c r="B26" s="36">
        <f t="shared" si="2"/>
        <v>1</v>
      </c>
      <c r="C26" s="30"/>
      <c r="D26" s="31"/>
      <c r="E26" s="32"/>
    </row>
    <row r="27" ht="12.95" customHeight="1" thickTop="1"/>
    <row r="28" ht="12.95" customHeight="1" thickBot="1"/>
    <row r="29" spans="1:5" ht="30" customHeight="1" thickTop="1">
      <c r="A29" s="1" t="s">
        <v>0</v>
      </c>
      <c r="B29" s="2">
        <v>217</v>
      </c>
      <c r="C29" s="3" t="s">
        <v>1</v>
      </c>
      <c r="D29" s="4" t="s">
        <v>24</v>
      </c>
      <c r="E29" s="5" t="s">
        <v>25</v>
      </c>
    </row>
    <row r="30" spans="1:5" ht="30" customHeight="1">
      <c r="A30" s="6" t="s">
        <v>2</v>
      </c>
      <c r="B30" s="7" t="s">
        <v>28</v>
      </c>
      <c r="C30" s="8"/>
      <c r="D30" s="9" t="s">
        <v>26</v>
      </c>
      <c r="E30" s="10" t="s">
        <v>27</v>
      </c>
    </row>
    <row r="31" spans="1:5" ht="30" customHeight="1">
      <c r="A31" s="6" t="s">
        <v>3</v>
      </c>
      <c r="B31" s="7"/>
      <c r="C31" s="8"/>
      <c r="D31" s="9" t="s">
        <v>13</v>
      </c>
      <c r="E31" s="10" t="s">
        <v>29</v>
      </c>
    </row>
    <row r="32" spans="1:5" ht="30" customHeight="1" thickBot="1">
      <c r="A32" s="6" t="s">
        <v>4</v>
      </c>
      <c r="B32" s="7"/>
      <c r="C32" s="11"/>
      <c r="D32" s="12"/>
      <c r="E32" s="13"/>
    </row>
    <row r="33" spans="1:5" ht="30" customHeight="1">
      <c r="A33" s="6" t="s">
        <v>5</v>
      </c>
      <c r="B33" s="7" t="s">
        <v>17</v>
      </c>
      <c r="C33" s="14" t="s">
        <v>6</v>
      </c>
      <c r="D33" s="15">
        <v>25</v>
      </c>
      <c r="E33" s="16"/>
    </row>
    <row r="34" spans="1:5" ht="30" customHeight="1" thickBot="1">
      <c r="A34" s="17" t="s">
        <v>7</v>
      </c>
      <c r="B34" s="45" t="s">
        <v>33</v>
      </c>
      <c r="C34" s="18" t="s">
        <v>8</v>
      </c>
      <c r="D34" s="19">
        <f>IF(D33&lt;(0),"valor del indicador fuera de rango",IF(D33&lt;=20,(0.0005*(D33^2))+(0.015*D33),IF(D33&lt;=80,-(0.000134*(D33^2))+(0.0218*D33)+0.118,IF(D33&lt;=100,1,"valor del indicador fuera rango"))))</f>
        <v>0.57925</v>
      </c>
      <c r="E34" s="20"/>
    </row>
    <row r="35" spans="1:5" ht="30" customHeight="1">
      <c r="A35" s="21" t="s">
        <v>9</v>
      </c>
      <c r="B35" s="22" t="s">
        <v>8</v>
      </c>
      <c r="C35" s="46" t="s">
        <v>10</v>
      </c>
      <c r="D35" s="47"/>
      <c r="E35" s="48"/>
    </row>
    <row r="36" spans="1:5" ht="12.95" customHeight="1">
      <c r="A36" s="37">
        <v>0</v>
      </c>
      <c r="B36" s="24">
        <f>0.0005*(A36^2)+0.015*A36</f>
        <v>0</v>
      </c>
      <c r="C36" s="25"/>
      <c r="D36" s="25"/>
      <c r="E36" s="26"/>
    </row>
    <row r="37" spans="1:5" ht="12.95" customHeight="1">
      <c r="A37" s="38">
        <v>5</v>
      </c>
      <c r="B37" s="24">
        <f>0.0005*(A37^2)+0.015*A37</f>
        <v>0.0875</v>
      </c>
      <c r="C37" s="28"/>
      <c r="D37" s="25"/>
      <c r="E37" s="26"/>
    </row>
    <row r="38" spans="1:5" ht="12.95" customHeight="1">
      <c r="A38" s="38">
        <v>10</v>
      </c>
      <c r="B38" s="24">
        <f>0.0005*(A38^2)+0.015*A38</f>
        <v>0.2</v>
      </c>
      <c r="C38" s="28"/>
      <c r="D38" s="25"/>
      <c r="E38" s="26"/>
    </row>
    <row r="39" spans="1:5" ht="12.95" customHeight="1">
      <c r="A39" s="38">
        <v>15</v>
      </c>
      <c r="B39" s="24">
        <f>0.0005*(A39^2)+0.015*A39</f>
        <v>0.33749999999999997</v>
      </c>
      <c r="C39" s="28"/>
      <c r="D39" s="25"/>
      <c r="E39" s="26"/>
    </row>
    <row r="40" spans="1:5" ht="12.95" customHeight="1">
      <c r="A40" s="38">
        <v>20</v>
      </c>
      <c r="B40" s="24">
        <f>0.0005*(A40^2)+0.015*A40</f>
        <v>0.5</v>
      </c>
      <c r="C40" s="28"/>
      <c r="D40" s="25"/>
      <c r="E40" s="26"/>
    </row>
    <row r="41" spans="1:5" ht="12.95" customHeight="1">
      <c r="A41" s="39">
        <v>20</v>
      </c>
      <c r="B41" s="34">
        <f aca="true" t="shared" si="3" ref="B41:B47">-(0.000134*(A41^2))+(0.0218*A41)+0.118</f>
        <v>0.5004</v>
      </c>
      <c r="C41" s="28"/>
      <c r="D41" s="25"/>
      <c r="E41" s="26"/>
    </row>
    <row r="42" spans="1:5" ht="12.95" customHeight="1">
      <c r="A42" s="39">
        <v>30</v>
      </c>
      <c r="B42" s="34">
        <f t="shared" si="3"/>
        <v>0.6514</v>
      </c>
      <c r="C42" s="28"/>
      <c r="D42" s="25"/>
      <c r="E42" s="26"/>
    </row>
    <row r="43" spans="1:5" ht="12.95" customHeight="1">
      <c r="A43" s="39">
        <v>40</v>
      </c>
      <c r="B43" s="34">
        <f t="shared" si="3"/>
        <v>0.7756</v>
      </c>
      <c r="C43" s="28"/>
      <c r="D43" s="25"/>
      <c r="E43" s="26"/>
    </row>
    <row r="44" spans="1:5" ht="12.95" customHeight="1">
      <c r="A44" s="39">
        <v>50</v>
      </c>
      <c r="B44" s="34">
        <f t="shared" si="3"/>
        <v>0.8730000000000001</v>
      </c>
      <c r="C44" s="28"/>
      <c r="D44" s="25"/>
      <c r="E44" s="26"/>
    </row>
    <row r="45" spans="1:5" ht="12.95" customHeight="1">
      <c r="A45" s="39">
        <v>60</v>
      </c>
      <c r="B45" s="34">
        <f t="shared" si="3"/>
        <v>0.9436000000000001</v>
      </c>
      <c r="C45" s="28"/>
      <c r="D45" s="25"/>
      <c r="E45" s="26"/>
    </row>
    <row r="46" spans="1:5" ht="12.95" customHeight="1">
      <c r="A46" s="39">
        <v>70</v>
      </c>
      <c r="B46" s="34">
        <f t="shared" si="3"/>
        <v>0.9873999999999999</v>
      </c>
      <c r="C46" s="28"/>
      <c r="D46" s="25"/>
      <c r="E46" s="26"/>
    </row>
    <row r="47" spans="1:5" ht="12.95" customHeight="1">
      <c r="A47" s="39">
        <v>80</v>
      </c>
      <c r="B47" s="34">
        <f t="shared" si="3"/>
        <v>1.0044</v>
      </c>
      <c r="C47" s="28"/>
      <c r="D47" s="25"/>
      <c r="E47" s="26"/>
    </row>
    <row r="48" spans="1:5" ht="12.95" customHeight="1">
      <c r="A48" s="40">
        <v>80</v>
      </c>
      <c r="B48" s="41">
        <f>1</f>
        <v>1</v>
      </c>
      <c r="C48" s="28"/>
      <c r="D48" s="25"/>
      <c r="E48" s="26"/>
    </row>
    <row r="49" spans="1:5" ht="12.95" customHeight="1">
      <c r="A49" s="40">
        <f>+A48+5</f>
        <v>85</v>
      </c>
      <c r="B49" s="41">
        <f>1</f>
        <v>1</v>
      </c>
      <c r="C49" s="28"/>
      <c r="D49" s="25"/>
      <c r="E49" s="26"/>
    </row>
    <row r="50" spans="1:5" ht="12.95" customHeight="1">
      <c r="A50" s="40">
        <f>+A49+5</f>
        <v>90</v>
      </c>
      <c r="B50" s="41">
        <f>1</f>
        <v>1</v>
      </c>
      <c r="C50" s="28"/>
      <c r="D50" s="25"/>
      <c r="E50" s="26"/>
    </row>
    <row r="51" spans="1:5" ht="12.95" customHeight="1">
      <c r="A51" s="40">
        <f>+A50+5</f>
        <v>95</v>
      </c>
      <c r="B51" s="41">
        <f>1</f>
        <v>1</v>
      </c>
      <c r="C51" s="28"/>
      <c r="D51" s="25"/>
      <c r="E51" s="26"/>
    </row>
    <row r="52" spans="1:5" ht="12.95" customHeight="1">
      <c r="A52" s="40">
        <v>97</v>
      </c>
      <c r="B52" s="41">
        <f>1</f>
        <v>1</v>
      </c>
      <c r="C52" s="28"/>
      <c r="D52" s="25"/>
      <c r="E52" s="26"/>
    </row>
    <row r="53" spans="1:5" ht="12.95" customHeight="1" thickBot="1">
      <c r="A53" s="42">
        <v>100</v>
      </c>
      <c r="B53" s="43">
        <f>1</f>
        <v>1</v>
      </c>
      <c r="C53" s="30"/>
      <c r="D53" s="31"/>
      <c r="E53" s="32"/>
    </row>
    <row r="54" ht="12.95" customHeight="1" thickTop="1"/>
    <row r="55" ht="12.95" customHeight="1" thickBot="1"/>
    <row r="56" spans="1:5" ht="30" customHeight="1" thickTop="1">
      <c r="A56" s="1" t="s">
        <v>0</v>
      </c>
      <c r="B56" s="2">
        <v>218</v>
      </c>
      <c r="C56" s="3" t="s">
        <v>1</v>
      </c>
      <c r="D56" s="4" t="s">
        <v>24</v>
      </c>
      <c r="E56" s="5" t="s">
        <v>25</v>
      </c>
    </row>
    <row r="57" spans="1:5" ht="30" customHeight="1">
      <c r="A57" s="6" t="s">
        <v>2</v>
      </c>
      <c r="B57" s="7" t="s">
        <v>30</v>
      </c>
      <c r="C57" s="8"/>
      <c r="D57" s="9" t="s">
        <v>26</v>
      </c>
      <c r="E57" s="10" t="s">
        <v>27</v>
      </c>
    </row>
    <row r="58" spans="1:5" ht="30" customHeight="1">
      <c r="A58" s="6" t="s">
        <v>3</v>
      </c>
      <c r="B58" s="7"/>
      <c r="C58" s="8"/>
      <c r="D58" s="9" t="s">
        <v>13</v>
      </c>
      <c r="E58" s="10" t="s">
        <v>29</v>
      </c>
    </row>
    <row r="59" spans="1:5" ht="30" customHeight="1" thickBot="1">
      <c r="A59" s="6" t="s">
        <v>4</v>
      </c>
      <c r="B59" s="7"/>
      <c r="C59" s="11"/>
      <c r="D59" s="12"/>
      <c r="E59" s="13"/>
    </row>
    <row r="60" spans="1:5" ht="30" customHeight="1">
      <c r="A60" s="6" t="s">
        <v>5</v>
      </c>
      <c r="B60" s="7" t="s">
        <v>17</v>
      </c>
      <c r="C60" s="14" t="s">
        <v>6</v>
      </c>
      <c r="D60" s="15">
        <v>25</v>
      </c>
      <c r="E60" s="16"/>
    </row>
    <row r="61" spans="1:5" ht="30" customHeight="1" thickBot="1">
      <c r="A61" s="17" t="s">
        <v>7</v>
      </c>
      <c r="B61" s="45" t="s">
        <v>33</v>
      </c>
      <c r="C61" s="18" t="s">
        <v>8</v>
      </c>
      <c r="D61" s="19">
        <f>IF(D60&lt;(0),"valor del indicador fuera de rango",IF(D60&lt;=20,(0.0005*(D60^2))+(0.015*D60),IF(D60&lt;=80,-(0.000134*(D60^2))+(0.0218*D60)+0.118,IF(D60&lt;=100,1,"valor del indicador fuera rango"))))</f>
        <v>0.57925</v>
      </c>
      <c r="E61" s="20"/>
    </row>
    <row r="62" spans="1:5" ht="30" customHeight="1">
      <c r="A62" s="21" t="s">
        <v>9</v>
      </c>
      <c r="B62" s="22" t="s">
        <v>8</v>
      </c>
      <c r="C62" s="46" t="s">
        <v>10</v>
      </c>
      <c r="D62" s="47"/>
      <c r="E62" s="48"/>
    </row>
    <row r="63" spans="1:5" ht="12.95" customHeight="1">
      <c r="A63" s="37">
        <v>0</v>
      </c>
      <c r="B63" s="24">
        <f>0.0005*(A63^2)+0.015*A63</f>
        <v>0</v>
      </c>
      <c r="C63" s="25"/>
      <c r="D63" s="25"/>
      <c r="E63" s="26"/>
    </row>
    <row r="64" spans="1:5" ht="12.95" customHeight="1">
      <c r="A64" s="38">
        <v>5</v>
      </c>
      <c r="B64" s="24">
        <f>0.0005*(A64^2)+0.015*A64</f>
        <v>0.0875</v>
      </c>
      <c r="C64" s="28"/>
      <c r="D64" s="25"/>
      <c r="E64" s="26"/>
    </row>
    <row r="65" spans="1:5" ht="12.95" customHeight="1">
      <c r="A65" s="38">
        <v>10</v>
      </c>
      <c r="B65" s="24">
        <f>0.0005*(A65^2)+0.015*A65</f>
        <v>0.2</v>
      </c>
      <c r="C65" s="28"/>
      <c r="D65" s="25"/>
      <c r="E65" s="26"/>
    </row>
    <row r="66" spans="1:5" ht="12.95" customHeight="1">
      <c r="A66" s="38">
        <v>15</v>
      </c>
      <c r="B66" s="24">
        <f>0.0005*(A66^2)+0.015*A66</f>
        <v>0.33749999999999997</v>
      </c>
      <c r="C66" s="28"/>
      <c r="D66" s="25"/>
      <c r="E66" s="26"/>
    </row>
    <row r="67" spans="1:5" ht="12.95" customHeight="1">
      <c r="A67" s="38">
        <v>20</v>
      </c>
      <c r="B67" s="24">
        <f>0.0005*(A67^2)+0.015*A67</f>
        <v>0.5</v>
      </c>
      <c r="C67" s="28"/>
      <c r="D67" s="25"/>
      <c r="E67" s="26"/>
    </row>
    <row r="68" spans="1:5" ht="12.95" customHeight="1">
      <c r="A68" s="39">
        <v>20</v>
      </c>
      <c r="B68" s="34">
        <f aca="true" t="shared" si="4" ref="B68:B74">-(0.000134*(A68^2))+(0.0218*A68)+0.118</f>
        <v>0.5004</v>
      </c>
      <c r="C68" s="28"/>
      <c r="D68" s="25"/>
      <c r="E68" s="26"/>
    </row>
    <row r="69" spans="1:5" ht="12.95" customHeight="1">
      <c r="A69" s="39">
        <v>30</v>
      </c>
      <c r="B69" s="34">
        <f t="shared" si="4"/>
        <v>0.6514</v>
      </c>
      <c r="C69" s="28"/>
      <c r="D69" s="25"/>
      <c r="E69" s="26"/>
    </row>
    <row r="70" spans="1:5" ht="12.95" customHeight="1">
      <c r="A70" s="39">
        <v>40</v>
      </c>
      <c r="B70" s="34">
        <f t="shared" si="4"/>
        <v>0.7756</v>
      </c>
      <c r="C70" s="28"/>
      <c r="D70" s="25"/>
      <c r="E70" s="26"/>
    </row>
    <row r="71" spans="1:5" ht="12.95" customHeight="1">
      <c r="A71" s="39">
        <v>50</v>
      </c>
      <c r="B71" s="34">
        <f t="shared" si="4"/>
        <v>0.8730000000000001</v>
      </c>
      <c r="C71" s="28"/>
      <c r="D71" s="25"/>
      <c r="E71" s="26"/>
    </row>
    <row r="72" spans="1:5" ht="12.95" customHeight="1">
      <c r="A72" s="39">
        <v>60</v>
      </c>
      <c r="B72" s="34">
        <f t="shared" si="4"/>
        <v>0.9436000000000001</v>
      </c>
      <c r="C72" s="28"/>
      <c r="D72" s="25"/>
      <c r="E72" s="26"/>
    </row>
    <row r="73" spans="1:5" ht="12.95" customHeight="1">
      <c r="A73" s="39">
        <v>70</v>
      </c>
      <c r="B73" s="34">
        <f t="shared" si="4"/>
        <v>0.9873999999999999</v>
      </c>
      <c r="C73" s="28"/>
      <c r="D73" s="25"/>
      <c r="E73" s="26"/>
    </row>
    <row r="74" spans="1:5" ht="12.95" customHeight="1">
      <c r="A74" s="39">
        <v>80</v>
      </c>
      <c r="B74" s="34">
        <f t="shared" si="4"/>
        <v>1.0044</v>
      </c>
      <c r="C74" s="28"/>
      <c r="D74" s="25"/>
      <c r="E74" s="26"/>
    </row>
    <row r="75" spans="1:5" ht="12.95" customHeight="1">
      <c r="A75" s="40">
        <v>80</v>
      </c>
      <c r="B75" s="41">
        <f>1</f>
        <v>1</v>
      </c>
      <c r="C75" s="28"/>
      <c r="D75" s="25"/>
      <c r="E75" s="26"/>
    </row>
    <row r="76" spans="1:5" ht="12.95" customHeight="1">
      <c r="A76" s="40">
        <f>+A75+5</f>
        <v>85</v>
      </c>
      <c r="B76" s="41">
        <f>1</f>
        <v>1</v>
      </c>
      <c r="C76" s="28"/>
      <c r="D76" s="25"/>
      <c r="E76" s="26"/>
    </row>
    <row r="77" spans="1:5" ht="12.95" customHeight="1">
      <c r="A77" s="40">
        <f>+A76+5</f>
        <v>90</v>
      </c>
      <c r="B77" s="41">
        <f>1</f>
        <v>1</v>
      </c>
      <c r="C77" s="28"/>
      <c r="D77" s="25"/>
      <c r="E77" s="26"/>
    </row>
    <row r="78" spans="1:5" ht="12.95" customHeight="1">
      <c r="A78" s="40">
        <f>+A77+5</f>
        <v>95</v>
      </c>
      <c r="B78" s="41">
        <f>1</f>
        <v>1</v>
      </c>
      <c r="C78" s="28"/>
      <c r="D78" s="25"/>
      <c r="E78" s="26"/>
    </row>
    <row r="79" spans="1:5" ht="12.95" customHeight="1">
      <c r="A79" s="40">
        <v>97</v>
      </c>
      <c r="B79" s="41">
        <f>1</f>
        <v>1</v>
      </c>
      <c r="C79" s="28"/>
      <c r="D79" s="25"/>
      <c r="E79" s="26"/>
    </row>
    <row r="80" spans="1:5" ht="12.95" customHeight="1" thickBot="1">
      <c r="A80" s="42">
        <v>100</v>
      </c>
      <c r="B80" s="43">
        <f>1</f>
        <v>1</v>
      </c>
      <c r="C80" s="30"/>
      <c r="D80" s="31"/>
      <c r="E80" s="32"/>
    </row>
    <row r="81" ht="12.95" customHeight="1" thickTop="1"/>
    <row r="82" ht="12.95" customHeight="1" thickBot="1"/>
    <row r="83" spans="1:5" ht="30" customHeight="1" thickTop="1">
      <c r="A83" s="1" t="s">
        <v>0</v>
      </c>
      <c r="B83" s="2">
        <v>219</v>
      </c>
      <c r="C83" s="3" t="s">
        <v>1</v>
      </c>
      <c r="D83" s="4" t="s">
        <v>31</v>
      </c>
      <c r="E83" s="5" t="s">
        <v>11</v>
      </c>
    </row>
    <row r="84" spans="1:5" ht="30" customHeight="1">
      <c r="A84" s="6" t="s">
        <v>2</v>
      </c>
      <c r="B84" s="7" t="s">
        <v>32</v>
      </c>
      <c r="C84" s="8"/>
      <c r="D84" s="9"/>
      <c r="E84" s="10"/>
    </row>
    <row r="85" spans="1:5" ht="30" customHeight="1">
      <c r="A85" s="6" t="s">
        <v>3</v>
      </c>
      <c r="B85" s="7"/>
      <c r="C85" s="8"/>
      <c r="D85" s="11"/>
      <c r="E85" s="13"/>
    </row>
    <row r="86" spans="1:5" ht="30" customHeight="1" thickBot="1">
      <c r="A86" s="6" t="s">
        <v>4</v>
      </c>
      <c r="B86" s="7"/>
      <c r="C86" s="11"/>
      <c r="D86" s="12"/>
      <c r="E86" s="13"/>
    </row>
    <row r="87" spans="1:5" ht="30" customHeight="1">
      <c r="A87" s="6" t="s">
        <v>5</v>
      </c>
      <c r="B87" s="7" t="s">
        <v>17</v>
      </c>
      <c r="C87" s="14" t="s">
        <v>6</v>
      </c>
      <c r="D87" s="15">
        <v>25</v>
      </c>
      <c r="E87" s="16"/>
    </row>
    <row r="88" spans="1:5" ht="30" customHeight="1" thickBot="1">
      <c r="A88" s="17" t="s">
        <v>7</v>
      </c>
      <c r="B88" s="45" t="s">
        <v>33</v>
      </c>
      <c r="C88" s="18" t="s">
        <v>8</v>
      </c>
      <c r="D88" s="19">
        <f>IF(D87&lt;0,"valor del indicador fuera de rango",IF(D87&lt;100,-0.00009*(D87^2)+(0.019*D87),"valor del indicador fuera rango"))</f>
        <v>0.41874999999999996</v>
      </c>
      <c r="E88" s="20"/>
    </row>
    <row r="89" spans="1:5" ht="30" customHeight="1">
      <c r="A89" s="21" t="s">
        <v>9</v>
      </c>
      <c r="B89" s="22" t="s">
        <v>8</v>
      </c>
      <c r="C89" s="46" t="s">
        <v>10</v>
      </c>
      <c r="D89" s="47"/>
      <c r="E89" s="48"/>
    </row>
    <row r="90" spans="1:5" ht="12.95" customHeight="1">
      <c r="A90" s="37">
        <v>0</v>
      </c>
      <c r="B90" s="24">
        <f aca="true" t="shared" si="5" ref="B90:B110">-0.00009*(A90^2)+0.019*A90</f>
        <v>0</v>
      </c>
      <c r="C90" s="25"/>
      <c r="D90" s="25"/>
      <c r="E90" s="26"/>
    </row>
    <row r="91" spans="1:5" ht="12.95" customHeight="1">
      <c r="A91" s="38">
        <f>+A90+5</f>
        <v>5</v>
      </c>
      <c r="B91" s="24">
        <f t="shared" si="5"/>
        <v>0.09275</v>
      </c>
      <c r="C91" s="28"/>
      <c r="D91" s="25"/>
      <c r="E91" s="26"/>
    </row>
    <row r="92" spans="1:5" ht="12.95" customHeight="1">
      <c r="A92" s="38">
        <f aca="true" t="shared" si="6" ref="A92:A110">+A91+5</f>
        <v>10</v>
      </c>
      <c r="B92" s="24">
        <f t="shared" si="5"/>
        <v>0.181</v>
      </c>
      <c r="C92" s="28"/>
      <c r="D92" s="25"/>
      <c r="E92" s="26"/>
    </row>
    <row r="93" spans="1:5" ht="12.95" customHeight="1">
      <c r="A93" s="38">
        <f t="shared" si="6"/>
        <v>15</v>
      </c>
      <c r="B93" s="24">
        <f t="shared" si="5"/>
        <v>0.26475</v>
      </c>
      <c r="C93" s="28"/>
      <c r="D93" s="25"/>
      <c r="E93" s="26"/>
    </row>
    <row r="94" spans="1:5" ht="12.95" customHeight="1">
      <c r="A94" s="38">
        <f t="shared" si="6"/>
        <v>20</v>
      </c>
      <c r="B94" s="24">
        <f t="shared" si="5"/>
        <v>0.344</v>
      </c>
      <c r="C94" s="28"/>
      <c r="D94" s="25"/>
      <c r="E94" s="26"/>
    </row>
    <row r="95" spans="1:5" ht="12.95" customHeight="1">
      <c r="A95" s="38">
        <f t="shared" si="6"/>
        <v>25</v>
      </c>
      <c r="B95" s="24">
        <f t="shared" si="5"/>
        <v>0.41874999999999996</v>
      </c>
      <c r="C95" s="28"/>
      <c r="D95" s="25"/>
      <c r="E95" s="26"/>
    </row>
    <row r="96" spans="1:5" ht="12.95" customHeight="1">
      <c r="A96" s="38">
        <f t="shared" si="6"/>
        <v>30</v>
      </c>
      <c r="B96" s="24">
        <f t="shared" si="5"/>
        <v>0.48899999999999993</v>
      </c>
      <c r="C96" s="28"/>
      <c r="D96" s="25"/>
      <c r="E96" s="26"/>
    </row>
    <row r="97" spans="1:5" ht="12.95" customHeight="1">
      <c r="A97" s="38">
        <f t="shared" si="6"/>
        <v>35</v>
      </c>
      <c r="B97" s="24">
        <f t="shared" si="5"/>
        <v>0.5547500000000001</v>
      </c>
      <c r="C97" s="28"/>
      <c r="D97" s="25"/>
      <c r="E97" s="26"/>
    </row>
    <row r="98" spans="1:5" ht="12.95" customHeight="1">
      <c r="A98" s="38">
        <f t="shared" si="6"/>
        <v>40</v>
      </c>
      <c r="B98" s="24">
        <f t="shared" si="5"/>
        <v>0.616</v>
      </c>
      <c r="C98" s="28"/>
      <c r="D98" s="25"/>
      <c r="E98" s="26"/>
    </row>
    <row r="99" spans="1:5" ht="12.95" customHeight="1">
      <c r="A99" s="38">
        <f t="shared" si="6"/>
        <v>45</v>
      </c>
      <c r="B99" s="24">
        <f t="shared" si="5"/>
        <v>0.67275</v>
      </c>
      <c r="C99" s="28"/>
      <c r="D99" s="25"/>
      <c r="E99" s="26"/>
    </row>
    <row r="100" spans="1:5" ht="12.95" customHeight="1">
      <c r="A100" s="38">
        <f t="shared" si="6"/>
        <v>50</v>
      </c>
      <c r="B100" s="24">
        <f t="shared" si="5"/>
        <v>0.725</v>
      </c>
      <c r="C100" s="28"/>
      <c r="D100" s="25"/>
      <c r="E100" s="26"/>
    </row>
    <row r="101" spans="1:5" ht="12.95" customHeight="1">
      <c r="A101" s="38">
        <f t="shared" si="6"/>
        <v>55</v>
      </c>
      <c r="B101" s="24">
        <f t="shared" si="5"/>
        <v>0.7727499999999999</v>
      </c>
      <c r="C101" s="28"/>
      <c r="D101" s="25"/>
      <c r="E101" s="26"/>
    </row>
    <row r="102" spans="1:5" ht="12.95" customHeight="1">
      <c r="A102" s="38">
        <f t="shared" si="6"/>
        <v>60</v>
      </c>
      <c r="B102" s="24">
        <f t="shared" si="5"/>
        <v>0.8159999999999998</v>
      </c>
      <c r="C102" s="28"/>
      <c r="D102" s="25"/>
      <c r="E102" s="26"/>
    </row>
    <row r="103" spans="1:5" ht="12.95" customHeight="1">
      <c r="A103" s="38">
        <f t="shared" si="6"/>
        <v>65</v>
      </c>
      <c r="B103" s="24">
        <f t="shared" si="5"/>
        <v>0.8547499999999999</v>
      </c>
      <c r="C103" s="28"/>
      <c r="D103" s="25"/>
      <c r="E103" s="26"/>
    </row>
    <row r="104" spans="1:5" ht="12.95" customHeight="1">
      <c r="A104" s="38">
        <f t="shared" si="6"/>
        <v>70</v>
      </c>
      <c r="B104" s="24">
        <f t="shared" si="5"/>
        <v>0.889</v>
      </c>
      <c r="C104" s="28"/>
      <c r="D104" s="25"/>
      <c r="E104" s="26"/>
    </row>
    <row r="105" spans="1:5" ht="12.95" customHeight="1">
      <c r="A105" s="38">
        <f t="shared" si="6"/>
        <v>75</v>
      </c>
      <c r="B105" s="24">
        <f t="shared" si="5"/>
        <v>0.9187500000000001</v>
      </c>
      <c r="C105" s="28"/>
      <c r="D105" s="25"/>
      <c r="E105" s="26"/>
    </row>
    <row r="106" spans="1:5" ht="12.95" customHeight="1">
      <c r="A106" s="38">
        <f t="shared" si="6"/>
        <v>80</v>
      </c>
      <c r="B106" s="24">
        <f t="shared" si="5"/>
        <v>0.944</v>
      </c>
      <c r="C106" s="28"/>
      <c r="D106" s="25"/>
      <c r="E106" s="26"/>
    </row>
    <row r="107" spans="1:5" ht="12.95" customHeight="1">
      <c r="A107" s="38">
        <f t="shared" si="6"/>
        <v>85</v>
      </c>
      <c r="B107" s="24">
        <f t="shared" si="5"/>
        <v>0.96475</v>
      </c>
      <c r="C107" s="28"/>
      <c r="D107" s="25"/>
      <c r="E107" s="26"/>
    </row>
    <row r="108" spans="1:5" ht="12.95" customHeight="1">
      <c r="A108" s="38">
        <f t="shared" si="6"/>
        <v>90</v>
      </c>
      <c r="B108" s="24">
        <f t="shared" si="5"/>
        <v>0.9809999999999999</v>
      </c>
      <c r="C108" s="28"/>
      <c r="D108" s="25"/>
      <c r="E108" s="26"/>
    </row>
    <row r="109" spans="1:5" ht="12.95" customHeight="1">
      <c r="A109" s="38">
        <f t="shared" si="6"/>
        <v>95</v>
      </c>
      <c r="B109" s="24">
        <f t="shared" si="5"/>
        <v>0.9927499999999999</v>
      </c>
      <c r="C109" s="28"/>
      <c r="D109" s="25"/>
      <c r="E109" s="26"/>
    </row>
    <row r="110" spans="1:5" ht="12.95" customHeight="1" thickBot="1">
      <c r="A110" s="44">
        <f t="shared" si="6"/>
        <v>100</v>
      </c>
      <c r="B110" s="29">
        <f t="shared" si="5"/>
        <v>0.9999999999999999</v>
      </c>
      <c r="C110" s="30"/>
      <c r="D110" s="31"/>
      <c r="E110" s="32"/>
    </row>
    <row r="111" ht="12.95" customHeight="1" thickTop="1"/>
  </sheetData>
  <mergeCells count="4">
    <mergeCell ref="C7:E7"/>
    <mergeCell ref="C35:E35"/>
    <mergeCell ref="C62:E62"/>
    <mergeCell ref="C89:E8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2007-07-16T10:50:19Z</dcterms:created>
  <dcterms:modified xsi:type="dcterms:W3CDTF">2012-12-04T11:11:15Z</dcterms:modified>
  <cp:category/>
  <cp:version/>
  <cp:contentType/>
  <cp:contentStatus/>
</cp:coreProperties>
</file>