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firstSheet="3" activeTab="8"/>
  </bookViews>
  <sheets>
    <sheet name="Registro" sheetId="13" r:id="rId1"/>
    <sheet name="297" sheetId="2" r:id="rId2"/>
    <sheet name="298" sheetId="3" r:id="rId3"/>
    <sheet name="299" sheetId="4" r:id="rId4"/>
    <sheet name="300-301" sheetId="8" r:id="rId5"/>
    <sheet name="302" sheetId="9" r:id="rId6"/>
    <sheet name="303-305" sheetId="12" r:id="rId7"/>
    <sheet name="306" sheetId="10" r:id="rId8"/>
    <sheet name="307" sheetId="1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 localSheetId="5">#REF!</definedName>
    <definedName name="_Ind234" localSheetId="6">#REF!</definedName>
    <definedName name="_Ind234" localSheetId="7">#REF!</definedName>
    <definedName name="_Ind234" localSheetId="8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 localSheetId="5">#REF!</definedName>
    <definedName name="_Ind235" localSheetId="6">#REF!</definedName>
    <definedName name="_Ind235" localSheetId="7">#REF!</definedName>
    <definedName name="_Ind235" localSheetId="8">#REF!</definedName>
    <definedName name="_Ind235">'[6]260-263'!$D$118</definedName>
    <definedName name="_Ind236">'[5]236'!$J$114</definedName>
    <definedName name="_Ind290" localSheetId="1">'297'!$D$5</definedName>
    <definedName name="_Ind290" localSheetId="2">'298'!$D$5</definedName>
    <definedName name="_Ind290" localSheetId="3">'299'!$D$5</definedName>
    <definedName name="_Ind290" localSheetId="5">'302'!$D$5</definedName>
    <definedName name="_Ind290" localSheetId="6">'303-305'!$D$5</definedName>
    <definedName name="_Ind290" localSheetId="7">'306'!$D$5</definedName>
    <definedName name="_Ind290" localSheetId="8">'307'!$D$5</definedName>
    <definedName name="_Ind290">'[7]290'!$D$5</definedName>
    <definedName name="_Ind302">#REF!</definedName>
    <definedName name="_Ind303">'[9]Hoja1'!$AJ$5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'[10]Hoja1'!$D$53</definedName>
    <definedName name="_Ind82">'[11]82-125'!$D$5</definedName>
    <definedName name="_Ind83">'[8]Hoja1'!$J$5</definedName>
    <definedName name="_Ind84">'[8]Hoja1'!$P$5</definedName>
    <definedName name="_Ind85">'[8]Hoja1'!$V$5</definedName>
    <definedName name="_Ind86">'[8]Hoja1'!$AB$5</definedName>
    <definedName name="_Ind87">'[8]Hoja1'!$AH$5</definedName>
    <definedName name="_Ind88">'[8]Hoja1'!$AN$5</definedName>
    <definedName name="_Ind89">'[8]Hoja1'!$AT$5</definedName>
    <definedName name="_Ind90">'[8]Hoja1'!$AZ$5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  <definedName name="OLE_LINK4" localSheetId="5">#REF!</definedName>
    <definedName name="OLE_LINK4" localSheetId="6">#REF!</definedName>
    <definedName name="OLE_LINK4" localSheetId="7">#REF!</definedName>
    <definedName name="OLE_LINK4" localSheetId="8">#REF!</definedName>
  </definedNames>
  <calcPr calcId="125725"/>
</workbook>
</file>

<file path=xl/sharedStrings.xml><?xml version="1.0" encoding="utf-8"?>
<sst xmlns="http://schemas.openxmlformats.org/spreadsheetml/2006/main" count="220" uniqueCount="58">
  <si>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</si>
  <si>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</si>
  <si>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</si>
  <si>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</si>
  <si>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</si>
  <si>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</si>
  <si>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</si>
  <si>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</si>
  <si>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</si>
  <si>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</si>
  <si>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</si>
  <si>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</si>
  <si>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</si>
  <si>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</si>
  <si>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</si>
  <si>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</si>
  <si>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 los servicios oficiales</t>
  </si>
  <si>
    <t>CA=5E-05I^2</t>
  </si>
  <si>
    <t>0&lt;I&lt;100</t>
  </si>
  <si>
    <t>CA=5E-03I</t>
  </si>
  <si>
    <t>100&lt;I&lt;200</t>
  </si>
  <si>
    <t>0 - 200</t>
  </si>
  <si>
    <t>% de viajes en transporte público en relación a la situación sin proyecto</t>
  </si>
  <si>
    <t>CA=2E-02*I^2+2E-01I+5E-01</t>
  </si>
  <si>
    <t>(-5)&lt;I&lt;0</t>
  </si>
  <si>
    <t>CA=-2E-02*I^2+2E-01*I+5E-01</t>
  </si>
  <si>
    <t>0&lt;I&lt;5</t>
  </si>
  <si>
    <t>Variación de la relación transporte privado/transporte público</t>
  </si>
  <si>
    <t xml:space="preserve">  -5  -  5</t>
  </si>
  <si>
    <t>CA=0</t>
  </si>
  <si>
    <t>0&lt;I&lt;0,75</t>
  </si>
  <si>
    <t>Relación viviendas disponibles/viviendas demandadas</t>
  </si>
  <si>
    <t>CA=4*I-3</t>
  </si>
  <si>
    <t>0,75&lt;I&lt;1</t>
  </si>
  <si>
    <t>CA=-(I^2)+2*I</t>
  </si>
  <si>
    <t>1&lt;I&lt;2</t>
  </si>
  <si>
    <t>0 - 2</t>
  </si>
  <si>
    <t>Relación entre segundas residencias ofertadas y demandadas</t>
  </si>
  <si>
    <t>CA=5E-01*I+5E-01</t>
  </si>
  <si>
    <t>0&lt;I&lt;1</t>
  </si>
  <si>
    <t>CA=-I^2+2*I</t>
  </si>
  <si>
    <t>Relación entre las camas hoteleras disponibles y demandadas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</si>
  <si>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</si>
  <si>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</si>
  <si>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</si>
  <si>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</si>
  <si>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</si>
  <si>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</si>
  <si>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</si>
  <si>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</si>
  <si>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</si>
  <si>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</si>
  <si>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</si>
  <si>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Grado de adecuación del número de servicios</t>
  </si>
  <si>
    <t>Grado de adecuación del número de centros de enseñanza.</t>
  </si>
  <si>
    <t>Grado de adecuación del número de centros sanitarios</t>
  </si>
  <si>
    <t>Grado de adecuación del número de equipamientos turísticos</t>
  </si>
  <si>
    <t>Grado de adecuación del número de equipamientos deportivo, de esparcimiento y recreo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</si>
</sst>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+mn-cs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dotted"/>
      <top style="thick"/>
      <bottom/>
    </border>
    <border>
      <left style="dotted"/>
      <right style="thick"/>
      <top/>
      <bottom style="thin"/>
    </border>
    <border>
      <left style="dotted"/>
      <right style="thick"/>
      <top style="thick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64" fontId="2" fillId="3" borderId="24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164" fontId="2" fillId="5" borderId="24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'297'!$A$8:$A$25</c:f>
              <c:numCache/>
            </c:numRef>
          </c:xVal>
          <c:yVal>
            <c:numRef>
              <c:f>'297'!$B$8:$B$25</c:f>
              <c:numCache/>
            </c:numRef>
          </c:yVal>
          <c:smooth val="0"/>
        </c:ser>
        <c:axId val="88275"/>
        <c:axId val="794476"/>
      </c:scatterChart>
      <c:valAx>
        <c:axId val="8827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4476"/>
        <c:crosses val="autoZero"/>
        <c:crossBetween val="midCat"/>
        <c:dispUnits/>
      </c:valAx>
      <c:valAx>
        <c:axId val="7944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275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'306'!$A$8:$A$25</c:f>
              <c:numCache/>
            </c:numRef>
          </c:xVal>
          <c:yVal>
            <c:numRef>
              <c:f>'306'!$B$8:$B$25</c:f>
              <c:numCache/>
            </c:numRef>
          </c:yVal>
          <c:smooth val="0"/>
        </c:ser>
        <c:axId val="29486877"/>
        <c:axId val="64055302"/>
      </c:scatterChart>
      <c:valAx>
        <c:axId val="2948687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55302"/>
        <c:crosses val="autoZero"/>
        <c:crossBetween val="midCat"/>
        <c:dispUnits/>
      </c:valAx>
      <c:valAx>
        <c:axId val="640553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86877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'307'!$A$8:$A$25</c:f>
              <c:numCache/>
            </c:numRef>
          </c:xVal>
          <c:yVal>
            <c:numRef>
              <c:f>'307'!$B$8:$B$25</c:f>
              <c:numCache/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96944"/>
        <c:crosses val="autoZero"/>
        <c:crossBetween val="midCat"/>
        <c:dispUnits/>
      </c:valAx>
      <c:valAx>
        <c:axId val="210969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626807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'298'!$A$8:$A$25</c:f>
              <c:numCache/>
            </c:numRef>
          </c:xVal>
          <c:yVal>
            <c:numRef>
              <c:f>'298'!$B$8:$B$25</c:f>
              <c:numCache/>
            </c:numRef>
          </c:yVal>
          <c:smooth val="0"/>
        </c:ser>
        <c:axId val="7150285"/>
        <c:axId val="64352566"/>
      </c:scatterChart>
      <c:valAx>
        <c:axId val="715028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52566"/>
        <c:crosses val="autoZero"/>
        <c:crossBetween val="midCat"/>
        <c:dispUnits/>
      </c:valAx>
      <c:valAx>
        <c:axId val="643525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50285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'299'!$A$8:$A$25</c:f>
              <c:numCache/>
            </c:numRef>
          </c:xVal>
          <c:yVal>
            <c:numRef>
              <c:f>'299'!$B$8:$B$25</c:f>
              <c:numCache/>
            </c:numRef>
          </c:yVal>
          <c:smooth val="0"/>
        </c:ser>
        <c:axId val="42302183"/>
        <c:axId val="45175328"/>
      </c:scatterChart>
      <c:valAx>
        <c:axId val="4230218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175328"/>
        <c:crosses val="autoZero"/>
        <c:crossBetween val="midCat"/>
        <c:dispUnits/>
      </c:valAx>
      <c:valAx>
        <c:axId val="451753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02183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'300-301'!$A$8:$A$25</c:f>
              <c:numCache/>
            </c:numRef>
          </c:xVal>
          <c:yVal>
            <c:numRef>
              <c:f>'300-301'!$B$8:$B$25</c:f>
              <c:numCache/>
            </c:numRef>
          </c:yVal>
          <c:smooth val="0"/>
        </c:ser>
        <c:axId val="3924769"/>
        <c:axId val="35322922"/>
      </c:scatterChart>
      <c:valAx>
        <c:axId val="392476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22922"/>
        <c:crosses val="autoZero"/>
        <c:crossBetween val="midCat"/>
        <c:dispUnits/>
      </c:valAx>
      <c:valAx>
        <c:axId val="353229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4769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'300-301'!$A$35:$A$53</c:f>
              <c:numCache/>
            </c:numRef>
          </c:xVal>
          <c:yVal>
            <c:numRef>
              <c:f>'300-301'!$B$35:$B$53</c:f>
              <c:numCache/>
            </c:numRef>
          </c:yVal>
          <c:smooth val="0"/>
        </c:ser>
        <c:axId val="49470843"/>
        <c:axId val="42584404"/>
      </c:scatterChart>
      <c:valAx>
        <c:axId val="49470843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
</a:t>
                </a:r>
              </a:p>
            </c:rich>
          </c:tx>
          <c:layout>
            <c:manualLayout>
              <c:xMode val="edge"/>
              <c:yMode val="edge"/>
              <c:x val="0.499"/>
              <c:y val="0.81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84404"/>
        <c:crosses val="autoZero"/>
        <c:crossBetween val="midCat"/>
        <c:dispUnits/>
      </c:valAx>
      <c:valAx>
        <c:axId val="425844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70843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'302'!$A$8:$A$25</c:f>
              <c:numCache/>
            </c:numRef>
          </c:xVal>
          <c:yVal>
            <c:numRef>
              <c:f>'302'!$B$8:$B$25</c:f>
              <c:numCache/>
            </c:numRef>
          </c:yVal>
          <c:smooth val="0"/>
        </c:ser>
        <c:axId val="47715317"/>
        <c:axId val="26784670"/>
      </c:scatterChart>
      <c:valAx>
        <c:axId val="4771531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784670"/>
        <c:crosses val="autoZero"/>
        <c:crossBetween val="midCat"/>
        <c:dispUnits/>
      </c:valAx>
      <c:valAx>
        <c:axId val="267846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15317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'303-305'!$A$8:$A$22</c:f>
              <c:numCache/>
            </c:numRef>
          </c:xVal>
          <c:yVal>
            <c:numRef>
              <c:f>'303-305'!$B$8:$B$22</c:f>
              <c:numCache/>
            </c:numRef>
          </c:yVal>
          <c:smooth val="0"/>
        </c:ser>
        <c:axId val="39735439"/>
        <c:axId val="22074632"/>
      </c:scatterChart>
      <c:valAx>
        <c:axId val="3973543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74632"/>
        <c:crosses val="autoZero"/>
        <c:crossBetween val="midCat"/>
        <c:dispUnits/>
      </c:valAx>
      <c:valAx>
        <c:axId val="220746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35439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'303-305'!$A$56:$A$70</c:f>
              <c:numCache/>
            </c:numRef>
          </c:xVal>
          <c:yVal>
            <c:numRef>
              <c:f>'303-305'!$B$56:$B$70</c:f>
              <c:numCache/>
            </c:numRef>
          </c:yVal>
          <c:smooth val="0"/>
        </c:ser>
        <c:axId val="64453961"/>
        <c:axId val="43214738"/>
      </c:scatterChart>
      <c:valAx>
        <c:axId val="6445396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14738"/>
        <c:crosses val="autoZero"/>
        <c:crossBetween val="midCat"/>
        <c:dispUnits/>
      </c:valAx>
      <c:valAx>
        <c:axId val="432147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453961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'303-305'!$A$32:$A$46</c:f>
              <c:numCache/>
            </c:numRef>
          </c:xVal>
          <c:yVal>
            <c:numRef>
              <c:f>'303-305'!$B$32:$B$46</c:f>
              <c:numCache/>
            </c:numRef>
          </c:yVal>
          <c:smooth val="0"/>
        </c:ser>
        <c:axId val="53388323"/>
        <c:axId val="10732860"/>
      </c:scatterChart>
      <c:valAx>
        <c:axId val="5338832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732860"/>
        <c:crosses val="autoZero"/>
        <c:crossBetween val="midCat"/>
        <c:dispUnits/>
      </c:valAx>
      <c:valAx>
        <c:axId val="107328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88323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emf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Relationship Id="rId3" Type="http://schemas.openxmlformats.org/officeDocument/2006/relationships/chart" Target="/xl/charts/chart8.xml" /><Relationship Id="rId4" Type="http://schemas.openxmlformats.org/officeDocument/2006/relationships/image" Target="../media/image3.emf" /><Relationship Id="rId5" Type="http://schemas.openxmlformats.org/officeDocument/2006/relationships/chart" Target="/xl/charts/chart9.xml" /><Relationship Id="rId6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5.1.3.1 EQUIPAMIENTO DEPORTIVO, DE ESPARCIMIENTO Y RECREO.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para el deporte y recreo.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7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10430" y="5257881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5.1.3.2 EQUIPAMIENTOS TURÍSTICOS.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destinados a los servicios y actividades turísticas.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5.1.3.3 SERVICIOS OFICIALES.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Cercanía de la población a las instituciones.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5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2686050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8605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1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6965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km en medios privados / km en medios públicos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</xdr:txBody>
    </xdr:sp>
    <xdr:clientData/>
  </xdr:twoCellAnchor>
  <xdr:twoCellAnchor editAs="oneCell">
    <xdr:from>
      <xdr:col>1</xdr:col>
      <xdr:colOff>790575</xdr:colOff>
      <xdr:row>29</xdr:row>
      <xdr:rowOff>0</xdr:rowOff>
    </xdr:from>
    <xdr:to>
      <xdr:col>1</xdr:col>
      <xdr:colOff>1885950</xdr:colOff>
      <xdr:row>30</xdr:row>
      <xdr:rowOff>9525</xdr:rowOff>
    </xdr:to>
    <xdr:pic>
      <xdr:nvPicPr>
        <xdr:cNvPr id="410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505075" y="6667500"/>
          <a:ext cx="10953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5.1.3.5 </a:t>
            </a:r>
            <a:r>
              <a:rPr lang="es-ES" sz="1000" b="1" cap="all">
                <a:latin typeface="+mn-lt"/>
                <a:ea typeface="+mn-ea"/>
                <a:cs typeface="+mn-cs"/>
              </a:rPr>
              <a:t>Gasolineras, vertederos, incineradoras…</a:t>
            </a:r>
            <a:r>
              <a:rPr lang="es-ES" sz="800" b="1" i="0" u="none" strike="noStrike" cap="all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r>
              <a:rPr lang="es-ES" sz="800" b="0" i="0" u="none" strike="noStrike" cap="all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23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1895475</xdr:colOff>
      <xdr:row>2</xdr:row>
      <xdr:rowOff>352425</xdr:rowOff>
    </xdr:to>
    <xdr:pic>
      <xdr:nvPicPr>
        <xdr:cNvPr id="8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0300" y="762000"/>
          <a:ext cx="1209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8197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533400</xdr:colOff>
      <xdr:row>26</xdr:row>
      <xdr:rowOff>0</xdr:rowOff>
    </xdr:from>
    <xdr:to>
      <xdr:col>1</xdr:col>
      <xdr:colOff>1914525</xdr:colOff>
      <xdr:row>26</xdr:row>
      <xdr:rowOff>352425</xdr:rowOff>
    </xdr:to>
    <xdr:pic>
      <xdr:nvPicPr>
        <xdr:cNvPr id="82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47900" y="6181725"/>
          <a:ext cx="13811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8201" name="Chart 9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523875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820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238375" y="11601450"/>
          <a:ext cx="15240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614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5.1.3.7 EQUIPAMIENTO SANITARIO Y ASISTENCIAL.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para la atención a enfermos.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6147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717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5.1.3.8 </a:t>
            </a:r>
            <a:r>
              <a:rPr lang="es-ES" sz="1000" b="1" cap="all">
                <a:latin typeface="+mn-lt"/>
                <a:ea typeface="+mn-ea"/>
                <a:cs typeface="+mn-cs"/>
              </a:rPr>
              <a:t>enseñanza.</a:t>
            </a: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destinados a la enseñanza.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717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1" sqref="B3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57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298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299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1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300</v>
      </c>
      <c r="C1" s="3" t="s">
        <v>1</v>
      </c>
      <c r="D1" s="4" t="s">
        <v>17</v>
      </c>
      <c r="E1" s="5" t="s">
        <v>18</v>
      </c>
    </row>
    <row r="2" spans="1:5" ht="30" customHeight="1">
      <c r="A2" s="7" t="s">
        <v>4</v>
      </c>
      <c r="B2" s="8" t="s">
        <v>22</v>
      </c>
      <c r="C2" s="9"/>
      <c r="D2" s="10" t="s">
        <v>19</v>
      </c>
      <c r="E2" s="11" t="s">
        <v>20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21</v>
      </c>
      <c r="C5" s="15" t="s">
        <v>11</v>
      </c>
      <c r="D5" s="16">
        <v>70</v>
      </c>
      <c r="E5" s="17"/>
    </row>
    <row r="6" spans="1:5" ht="30" customHeight="1" thickBot="1">
      <c r="A6" s="18" t="s">
        <v>12</v>
      </c>
      <c r="B6" s="60" t="s">
        <v>43</v>
      </c>
      <c r="C6" s="19" t="s">
        <v>13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37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3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3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38">
        <f aca="true" t="shared" si="1" ref="A11:A16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3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3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3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3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3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9">
        <v>120</v>
      </c>
      <c r="B17" s="31">
        <f aca="true" t="shared" si="2" ref="B17:B25">0.005*A17</f>
        <v>0.6</v>
      </c>
      <c r="C17" s="29"/>
      <c r="D17" s="26"/>
      <c r="E17" s="27"/>
    </row>
    <row r="18" spans="1:5" ht="12.95" customHeight="1">
      <c r="A18" s="39">
        <v>130</v>
      </c>
      <c r="B18" s="31">
        <f t="shared" si="2"/>
        <v>0.65</v>
      </c>
      <c r="C18" s="29"/>
      <c r="D18" s="26"/>
      <c r="E18" s="27"/>
    </row>
    <row r="19" spans="1:5" ht="12.95" customHeight="1">
      <c r="A19" s="39">
        <v>140</v>
      </c>
      <c r="B19" s="31">
        <f t="shared" si="2"/>
        <v>0.7000000000000001</v>
      </c>
      <c r="C19" s="29"/>
      <c r="D19" s="26"/>
      <c r="E19" s="27"/>
    </row>
    <row r="20" spans="1:5" ht="12.95" customHeight="1">
      <c r="A20" s="39">
        <f aca="true" t="shared" si="3" ref="A20:A25">+A19+10</f>
        <v>150</v>
      </c>
      <c r="B20" s="31">
        <f t="shared" si="2"/>
        <v>0.75</v>
      </c>
      <c r="C20" s="29"/>
      <c r="D20" s="26"/>
      <c r="E20" s="27"/>
    </row>
    <row r="21" spans="1:5" ht="12.95" customHeight="1">
      <c r="A21" s="39">
        <f t="shared" si="3"/>
        <v>160</v>
      </c>
      <c r="B21" s="31">
        <f t="shared" si="2"/>
        <v>0.8</v>
      </c>
      <c r="C21" s="29"/>
      <c r="D21" s="26"/>
      <c r="E21" s="27"/>
    </row>
    <row r="22" spans="1:5" ht="12.95" customHeight="1">
      <c r="A22" s="39">
        <f t="shared" si="3"/>
        <v>170</v>
      </c>
      <c r="B22" s="31">
        <f t="shared" si="2"/>
        <v>0.85</v>
      </c>
      <c r="C22" s="29"/>
      <c r="D22" s="26"/>
      <c r="E22" s="27"/>
    </row>
    <row r="23" spans="1:5" ht="12.95" customHeight="1">
      <c r="A23" s="39">
        <f t="shared" si="3"/>
        <v>180</v>
      </c>
      <c r="B23" s="31">
        <f t="shared" si="2"/>
        <v>0.9</v>
      </c>
      <c r="C23" s="29"/>
      <c r="D23" s="26"/>
      <c r="E23" s="27"/>
    </row>
    <row r="24" spans="1:5" ht="12.95" customHeight="1">
      <c r="A24" s="39">
        <v>190</v>
      </c>
      <c r="B24" s="31">
        <f t="shared" si="2"/>
        <v>0.9500000000000001</v>
      </c>
      <c r="C24" s="29"/>
      <c r="D24" s="26"/>
      <c r="E24" s="27"/>
    </row>
    <row r="25" spans="1:5" ht="12.95" customHeight="1" thickBot="1">
      <c r="A25" s="40">
        <f t="shared" si="3"/>
        <v>200</v>
      </c>
      <c r="B25" s="36">
        <f t="shared" si="2"/>
        <v>1</v>
      </c>
      <c r="C25" s="32"/>
      <c r="D25" s="33"/>
      <c r="E25" s="34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301</v>
      </c>
      <c r="C28" s="3" t="s">
        <v>1</v>
      </c>
      <c r="D28" s="41" t="s">
        <v>23</v>
      </c>
      <c r="E28" s="5" t="s">
        <v>24</v>
      </c>
    </row>
    <row r="29" spans="1:5" ht="30" customHeight="1">
      <c r="A29" s="7" t="s">
        <v>4</v>
      </c>
      <c r="B29" s="8" t="s">
        <v>27</v>
      </c>
      <c r="C29" s="9"/>
      <c r="D29" s="10" t="s">
        <v>25</v>
      </c>
      <c r="E29" s="11" t="s">
        <v>26</v>
      </c>
    </row>
    <row r="30" spans="1:5" ht="30" customHeight="1">
      <c r="A30" s="7" t="s">
        <v>7</v>
      </c>
      <c r="B30" s="8"/>
      <c r="C30" s="9"/>
      <c r="D30" s="10"/>
      <c r="E30" s="11"/>
    </row>
    <row r="31" spans="1:5" ht="30" customHeight="1" thickBot="1">
      <c r="A31" s="7" t="s">
        <v>8</v>
      </c>
      <c r="B31" s="8"/>
      <c r="C31" s="12"/>
      <c r="D31" s="13"/>
      <c r="E31" s="14"/>
    </row>
    <row r="32" spans="1:5" ht="30" customHeight="1">
      <c r="A32" s="7" t="s">
        <v>9</v>
      </c>
      <c r="B32" s="8" t="s">
        <v>28</v>
      </c>
      <c r="C32" s="15" t="s">
        <v>11</v>
      </c>
      <c r="D32" s="16">
        <v>0.6</v>
      </c>
      <c r="E32" s="17"/>
    </row>
    <row r="33" spans="1:5" ht="30" customHeight="1" thickBot="1">
      <c r="A33" s="18" t="s">
        <v>12</v>
      </c>
      <c r="B33" s="60" t="s">
        <v>43</v>
      </c>
      <c r="C33" s="19" t="s">
        <v>13</v>
      </c>
      <c r="D33" s="20">
        <f>IF(D32&lt;-5,"valor del indicador fuera de rango",IF(D32&lt;=0,0.02*D32^2+0.2*D32+0.5,IF(D32&lt;=5,-0.02*D32^2+0.2*D32+0.5,"valor del indicador fuera de rango")))</f>
        <v>0.6128</v>
      </c>
      <c r="E33" s="21"/>
    </row>
    <row r="34" spans="1:5" ht="30" customHeight="1">
      <c r="A34" s="22" t="s">
        <v>14</v>
      </c>
      <c r="B34" s="23" t="s">
        <v>13</v>
      </c>
      <c r="C34" s="61" t="s">
        <v>15</v>
      </c>
      <c r="D34" s="62"/>
      <c r="E34" s="63"/>
    </row>
    <row r="35" spans="1:5" ht="12.95" customHeight="1">
      <c r="A35" s="24">
        <v>-5</v>
      </c>
      <c r="B35" s="25">
        <f aca="true" t="shared" si="4" ref="B35:B43">0.02*A35^2+0.2*A35+0.5</f>
        <v>0</v>
      </c>
      <c r="C35" s="26"/>
      <c r="D35" s="26"/>
      <c r="E35" s="27"/>
    </row>
    <row r="36" spans="1:5" ht="12.95" customHeight="1">
      <c r="A36" s="28">
        <v>-4</v>
      </c>
      <c r="B36" s="25">
        <f t="shared" si="4"/>
        <v>0.019999999999999962</v>
      </c>
      <c r="C36" s="29"/>
      <c r="D36" s="26"/>
      <c r="E36" s="27"/>
    </row>
    <row r="37" spans="1:5" ht="12.95" customHeight="1">
      <c r="A37" s="28">
        <v>-3</v>
      </c>
      <c r="B37" s="25">
        <f t="shared" si="4"/>
        <v>0.0799999999999999</v>
      </c>
      <c r="C37" s="29"/>
      <c r="D37" s="26"/>
      <c r="E37" s="27"/>
    </row>
    <row r="38" spans="1:5" ht="12.95" customHeight="1">
      <c r="A38" s="28">
        <f>+A37+0.5</f>
        <v>-2.5</v>
      </c>
      <c r="B38" s="25">
        <f t="shared" si="4"/>
        <v>0.125</v>
      </c>
      <c r="C38" s="29"/>
      <c r="D38" s="26"/>
      <c r="E38" s="27"/>
    </row>
    <row r="39" spans="1:5" ht="12.95" customHeight="1">
      <c r="A39" s="28">
        <v>-2</v>
      </c>
      <c r="B39" s="25">
        <f t="shared" si="4"/>
        <v>0.18</v>
      </c>
      <c r="C39" s="29"/>
      <c r="D39" s="26"/>
      <c r="E39" s="27"/>
    </row>
    <row r="40" spans="1:5" ht="12.95" customHeight="1">
      <c r="A40" s="28">
        <f aca="true" t="shared" si="5" ref="A40:A52">+A39+0.5</f>
        <v>-1.5</v>
      </c>
      <c r="B40" s="25">
        <f t="shared" si="4"/>
        <v>0.24499999999999994</v>
      </c>
      <c r="C40" s="29"/>
      <c r="D40" s="26"/>
      <c r="E40" s="27"/>
    </row>
    <row r="41" spans="1:5" ht="12.95" customHeight="1">
      <c r="A41" s="28">
        <f t="shared" si="5"/>
        <v>-1</v>
      </c>
      <c r="B41" s="25">
        <f t="shared" si="4"/>
        <v>0.31999999999999995</v>
      </c>
      <c r="C41" s="29"/>
      <c r="D41" s="26"/>
      <c r="E41" s="27"/>
    </row>
    <row r="42" spans="1:5" ht="12.95" customHeight="1">
      <c r="A42" s="28">
        <f t="shared" si="5"/>
        <v>-0.5</v>
      </c>
      <c r="B42" s="25">
        <f t="shared" si="4"/>
        <v>0.405</v>
      </c>
      <c r="C42" s="29"/>
      <c r="D42" s="26"/>
      <c r="E42" s="27"/>
    </row>
    <row r="43" spans="1:5" ht="12.95" customHeight="1">
      <c r="A43" s="28">
        <f t="shared" si="5"/>
        <v>0</v>
      </c>
      <c r="B43" s="25">
        <f t="shared" si="4"/>
        <v>0.5</v>
      </c>
      <c r="C43" s="29"/>
      <c r="D43" s="26"/>
      <c r="E43" s="27"/>
    </row>
    <row r="44" spans="1:5" ht="12.95" customHeight="1">
      <c r="A44" s="30">
        <f t="shared" si="5"/>
        <v>0.5</v>
      </c>
      <c r="B44" s="31">
        <f aca="true" t="shared" si="6" ref="B44:B51">-0.02*A44^2+0.2*A44+0.5</f>
        <v>0.595</v>
      </c>
      <c r="C44" s="29"/>
      <c r="D44" s="26"/>
      <c r="E44" s="27"/>
    </row>
    <row r="45" spans="1:5" ht="12.95" customHeight="1">
      <c r="A45" s="30">
        <f t="shared" si="5"/>
        <v>1</v>
      </c>
      <c r="B45" s="31">
        <f t="shared" si="6"/>
        <v>0.68</v>
      </c>
      <c r="C45" s="29"/>
      <c r="D45" s="26"/>
      <c r="E45" s="27"/>
    </row>
    <row r="46" spans="1:5" ht="12.95" customHeight="1">
      <c r="A46" s="30">
        <f t="shared" si="5"/>
        <v>1.5</v>
      </c>
      <c r="B46" s="31">
        <f t="shared" si="6"/>
        <v>0.7550000000000001</v>
      </c>
      <c r="C46" s="29"/>
      <c r="D46" s="26"/>
      <c r="E46" s="27"/>
    </row>
    <row r="47" spans="1:5" ht="12.95" customHeight="1">
      <c r="A47" s="30">
        <f t="shared" si="5"/>
        <v>2</v>
      </c>
      <c r="B47" s="31">
        <f t="shared" si="6"/>
        <v>0.8200000000000001</v>
      </c>
      <c r="C47" s="29"/>
      <c r="D47" s="26"/>
      <c r="E47" s="27"/>
    </row>
    <row r="48" spans="1:5" ht="12.95" customHeight="1">
      <c r="A48" s="30">
        <f t="shared" si="5"/>
        <v>2.5</v>
      </c>
      <c r="B48" s="31">
        <f t="shared" si="6"/>
        <v>0.875</v>
      </c>
      <c r="C48" s="29"/>
      <c r="D48" s="26"/>
      <c r="E48" s="27"/>
    </row>
    <row r="49" spans="1:5" ht="12.95" customHeight="1">
      <c r="A49" s="30">
        <f t="shared" si="5"/>
        <v>3</v>
      </c>
      <c r="B49" s="31">
        <f t="shared" si="6"/>
        <v>0.9200000000000002</v>
      </c>
      <c r="C49" s="29"/>
      <c r="D49" s="26"/>
      <c r="E49" s="27"/>
    </row>
    <row r="50" spans="1:5" ht="12.95" customHeight="1">
      <c r="A50" s="30">
        <f t="shared" si="5"/>
        <v>3.5</v>
      </c>
      <c r="B50" s="31">
        <f t="shared" si="6"/>
        <v>0.9550000000000001</v>
      </c>
      <c r="C50" s="29"/>
      <c r="D50" s="26"/>
      <c r="E50" s="27"/>
    </row>
    <row r="51" spans="1:5" ht="12.95" customHeight="1">
      <c r="A51" s="30">
        <f t="shared" si="5"/>
        <v>4</v>
      </c>
      <c r="B51" s="31">
        <f t="shared" si="6"/>
        <v>0.98</v>
      </c>
      <c r="C51" s="29"/>
      <c r="D51" s="26"/>
      <c r="E51" s="27"/>
    </row>
    <row r="52" spans="1:5" ht="12.95" customHeight="1">
      <c r="A52" s="30">
        <f t="shared" si="5"/>
        <v>4.5</v>
      </c>
      <c r="B52" s="31">
        <f>-0.02*A52^2+0.2*A52+0.5</f>
        <v>0.995</v>
      </c>
      <c r="C52" s="29"/>
      <c r="D52" s="26"/>
      <c r="E52" s="27"/>
    </row>
    <row r="53" spans="1:5" ht="12.95" customHeight="1" thickBot="1">
      <c r="A53" s="35">
        <f>+A52+0.5</f>
        <v>5</v>
      </c>
      <c r="B53" s="36">
        <f>-0.02*A53^2+0.2*A53+0.5</f>
        <v>1</v>
      </c>
      <c r="C53" s="32"/>
      <c r="D53" s="33"/>
      <c r="E53" s="34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302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53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55">
      <selection activeCell="B62" sqref="B6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303</v>
      </c>
      <c r="C1" s="3" t="s">
        <v>1</v>
      </c>
      <c r="D1" s="4" t="s">
        <v>29</v>
      </c>
      <c r="E1" s="5" t="s">
        <v>30</v>
      </c>
    </row>
    <row r="2" spans="1:5" ht="30" customHeight="1">
      <c r="A2" s="7" t="s">
        <v>4</v>
      </c>
      <c r="B2" s="8" t="s">
        <v>31</v>
      </c>
      <c r="C2" s="42"/>
      <c r="D2" s="10" t="s">
        <v>32</v>
      </c>
      <c r="E2" s="50" t="s">
        <v>33</v>
      </c>
    </row>
    <row r="3" spans="1:5" ht="30" customHeight="1">
      <c r="A3" s="7" t="s">
        <v>7</v>
      </c>
      <c r="B3" s="8"/>
      <c r="C3" s="42"/>
      <c r="D3" s="43" t="s">
        <v>34</v>
      </c>
      <c r="E3" s="50" t="s">
        <v>35</v>
      </c>
    </row>
    <row r="4" spans="1:5" ht="30" customHeight="1" thickBot="1">
      <c r="A4" s="7" t="s">
        <v>8</v>
      </c>
      <c r="B4" s="8"/>
      <c r="C4" s="44"/>
      <c r="D4" s="45"/>
      <c r="E4" s="46"/>
    </row>
    <row r="5" spans="1:5" ht="30" customHeight="1">
      <c r="A5" s="7" t="s">
        <v>9</v>
      </c>
      <c r="B5" s="8" t="s">
        <v>36</v>
      </c>
      <c r="C5" s="15" t="s">
        <v>11</v>
      </c>
      <c r="D5" s="16">
        <v>1.1</v>
      </c>
      <c r="E5" s="47"/>
    </row>
    <row r="6" spans="1:5" ht="30" customHeight="1" thickBot="1">
      <c r="A6" s="18" t="s">
        <v>12</v>
      </c>
      <c r="B6" s="60" t="s">
        <v>43</v>
      </c>
      <c r="C6" s="19" t="s">
        <v>13</v>
      </c>
      <c r="D6" s="20">
        <f>IF(D5&lt;0,"valor del indicador fuera de rango",IF(D5&lt;=0.75,0,IF(D5&lt;=1,(D5*4)-3,IF(D5&lt;=2,-(D5^2)+(2*D5)))))</f>
        <v>0.99</v>
      </c>
      <c r="E6" s="48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52">
        <v>0</v>
      </c>
      <c r="B8" s="25">
        <v>0</v>
      </c>
      <c r="C8" s="26"/>
      <c r="D8" s="26"/>
      <c r="E8" s="27"/>
    </row>
    <row r="9" spans="1:5" ht="12.95" customHeight="1">
      <c r="A9" s="53">
        <v>0.2</v>
      </c>
      <c r="B9" s="25">
        <v>0</v>
      </c>
      <c r="C9" s="29"/>
      <c r="D9" s="26"/>
      <c r="E9" s="27"/>
    </row>
    <row r="10" spans="1:5" ht="12.95" customHeight="1">
      <c r="A10" s="53">
        <v>0.4</v>
      </c>
      <c r="B10" s="25">
        <v>0</v>
      </c>
      <c r="C10" s="29"/>
      <c r="D10" s="26"/>
      <c r="E10" s="27"/>
    </row>
    <row r="11" spans="1:5" ht="12.95" customHeight="1">
      <c r="A11" s="53">
        <v>0.6</v>
      </c>
      <c r="B11" s="25">
        <v>0</v>
      </c>
      <c r="C11" s="29"/>
      <c r="D11" s="26"/>
      <c r="E11" s="27"/>
    </row>
    <row r="12" spans="1:5" ht="12.95" customHeight="1">
      <c r="A12" s="56">
        <v>0.75</v>
      </c>
      <c r="B12" s="49">
        <f aca="true" t="shared" si="0" ref="B12:B17">(4*A12)-3</f>
        <v>0</v>
      </c>
      <c r="C12" s="29"/>
      <c r="D12" s="26"/>
      <c r="E12" s="27"/>
    </row>
    <row r="13" spans="1:5" ht="12.95" customHeight="1">
      <c r="A13" s="56">
        <v>0.8</v>
      </c>
      <c r="B13" s="49">
        <f t="shared" si="0"/>
        <v>0.20000000000000018</v>
      </c>
      <c r="C13" s="29"/>
      <c r="D13" s="26"/>
      <c r="E13" s="27"/>
    </row>
    <row r="14" spans="1:5" ht="12.95" customHeight="1">
      <c r="A14" s="56">
        <v>0.85</v>
      </c>
      <c r="B14" s="49">
        <f t="shared" si="0"/>
        <v>0.3999999999999999</v>
      </c>
      <c r="C14" s="29"/>
      <c r="D14" s="26"/>
      <c r="E14" s="27"/>
    </row>
    <row r="15" spans="1:5" ht="12.95" customHeight="1">
      <c r="A15" s="56">
        <v>0.9</v>
      </c>
      <c r="B15" s="49">
        <f t="shared" si="0"/>
        <v>0.6000000000000001</v>
      </c>
      <c r="C15" s="29"/>
      <c r="D15" s="26"/>
      <c r="E15" s="27"/>
    </row>
    <row r="16" spans="1:5" ht="12.95" customHeight="1">
      <c r="A16" s="56">
        <v>0.95</v>
      </c>
      <c r="B16" s="49">
        <f t="shared" si="0"/>
        <v>0.7999999999999998</v>
      </c>
      <c r="C16" s="29"/>
      <c r="D16" s="26"/>
      <c r="E16" s="27"/>
    </row>
    <row r="17" spans="1:5" ht="12.95" customHeight="1">
      <c r="A17" s="56">
        <v>1</v>
      </c>
      <c r="B17" s="49">
        <f t="shared" si="0"/>
        <v>1</v>
      </c>
      <c r="C17" s="29"/>
      <c r="D17" s="26"/>
      <c r="E17" s="27"/>
    </row>
    <row r="18" spans="1:5" ht="12.95" customHeight="1">
      <c r="A18" s="55">
        <v>1.2</v>
      </c>
      <c r="B18" s="54">
        <f>-(A18^2)+(2*A18)</f>
        <v>0.96</v>
      </c>
      <c r="C18" s="29"/>
      <c r="D18" s="26"/>
      <c r="E18" s="27"/>
    </row>
    <row r="19" spans="1:5" ht="12.95" customHeight="1">
      <c r="A19" s="55">
        <v>1.4</v>
      </c>
      <c r="B19" s="54">
        <f>-(A19^2)+(2*A19)</f>
        <v>0.8400000000000001</v>
      </c>
      <c r="C19" s="29"/>
      <c r="D19" s="26"/>
      <c r="E19" s="27"/>
    </row>
    <row r="20" spans="1:5" ht="12.95" customHeight="1">
      <c r="A20" s="55">
        <v>1.6</v>
      </c>
      <c r="B20" s="54">
        <f>-(A20^2)+(2*A20)</f>
        <v>0.6399999999999997</v>
      </c>
      <c r="C20" s="29"/>
      <c r="D20" s="26"/>
      <c r="E20" s="27"/>
    </row>
    <row r="21" spans="1:5" ht="12.95" customHeight="1">
      <c r="A21" s="55">
        <v>1.8</v>
      </c>
      <c r="B21" s="54">
        <f>-(A21^2)+(2*A21)</f>
        <v>0.3599999999999999</v>
      </c>
      <c r="C21" s="29"/>
      <c r="D21" s="26"/>
      <c r="E21" s="27"/>
    </row>
    <row r="22" spans="1:5" ht="12.95" customHeight="1" thickBot="1">
      <c r="A22" s="57">
        <v>2</v>
      </c>
      <c r="B22" s="58">
        <f>-(A22^2)+(2*A22)</f>
        <v>0</v>
      </c>
      <c r="C22" s="32"/>
      <c r="D22" s="33"/>
      <c r="E22" s="34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304</v>
      </c>
      <c r="C25" s="3" t="s">
        <v>1</v>
      </c>
      <c r="D25" s="4" t="s">
        <v>38</v>
      </c>
      <c r="E25" s="51" t="s">
        <v>39</v>
      </c>
    </row>
    <row r="26" spans="1:5" ht="30" customHeight="1">
      <c r="A26" s="7" t="s">
        <v>4</v>
      </c>
      <c r="B26" s="8" t="s">
        <v>37</v>
      </c>
      <c r="C26" s="9"/>
      <c r="D26" s="10" t="s">
        <v>40</v>
      </c>
      <c r="E26" s="11" t="s">
        <v>35</v>
      </c>
    </row>
    <row r="27" spans="1:5" ht="30" customHeight="1">
      <c r="A27" s="7" t="s">
        <v>7</v>
      </c>
      <c r="B27" s="8"/>
      <c r="C27" s="9"/>
      <c r="D27" s="10"/>
      <c r="E27" s="50"/>
    </row>
    <row r="28" spans="1:5" ht="30" customHeight="1" thickBot="1">
      <c r="A28" s="7" t="s">
        <v>8</v>
      </c>
      <c r="B28" s="8"/>
      <c r="C28" s="12"/>
      <c r="D28" s="13"/>
      <c r="E28" s="14"/>
    </row>
    <row r="29" spans="1:5" ht="30" customHeight="1">
      <c r="A29" s="7" t="s">
        <v>9</v>
      </c>
      <c r="B29" s="8" t="s">
        <v>36</v>
      </c>
      <c r="C29" s="15" t="s">
        <v>11</v>
      </c>
      <c r="D29" s="16">
        <v>1.8</v>
      </c>
      <c r="E29" s="17"/>
    </row>
    <row r="30" spans="1:5" ht="30" customHeight="1" thickBot="1">
      <c r="A30" s="18" t="s">
        <v>12</v>
      </c>
      <c r="B30" s="60" t="s">
        <v>43</v>
      </c>
      <c r="C30" s="19" t="s">
        <v>13</v>
      </c>
      <c r="D30" s="20">
        <f>IF(D29&lt;0,"valor del indicador fuera de rango",IF(D29&lt;=1,0.5*(D29)+0.5,IF(D29&lt;=2,-(D29^2)+2*(D29))))</f>
        <v>0.3599999999999999</v>
      </c>
      <c r="E30" s="21"/>
    </row>
    <row r="31" spans="1:5" ht="30" customHeight="1">
      <c r="A31" s="22" t="s">
        <v>14</v>
      </c>
      <c r="B31" s="23" t="s">
        <v>13</v>
      </c>
      <c r="C31" s="61" t="s">
        <v>15</v>
      </c>
      <c r="D31" s="62"/>
      <c r="E31" s="63"/>
    </row>
    <row r="32" spans="1:5" ht="12.95" customHeight="1">
      <c r="A32" s="52">
        <v>0</v>
      </c>
      <c r="B32" s="25">
        <f aca="true" t="shared" si="1" ref="B32:B37">0.5*A32+0.5</f>
        <v>0.5</v>
      </c>
      <c r="C32" s="26"/>
      <c r="D32" s="26"/>
      <c r="E32" s="27"/>
    </row>
    <row r="33" spans="1:5" ht="12.95" customHeight="1">
      <c r="A33" s="53">
        <f>+A32+0.15</f>
        <v>0.15</v>
      </c>
      <c r="B33" s="25">
        <f t="shared" si="1"/>
        <v>0.575</v>
      </c>
      <c r="C33" s="29"/>
      <c r="D33" s="26"/>
      <c r="E33" s="27"/>
    </row>
    <row r="34" spans="1:5" ht="12.95" customHeight="1">
      <c r="A34" s="53">
        <f aca="true" t="shared" si="2" ref="A34:A45">+A33+0.15</f>
        <v>0.3</v>
      </c>
      <c r="B34" s="25">
        <f t="shared" si="1"/>
        <v>0.65</v>
      </c>
      <c r="C34" s="29"/>
      <c r="D34" s="26"/>
      <c r="E34" s="27"/>
    </row>
    <row r="35" spans="1:5" ht="12.95" customHeight="1">
      <c r="A35" s="53">
        <f t="shared" si="2"/>
        <v>0.44999999999999996</v>
      </c>
      <c r="B35" s="25">
        <f t="shared" si="1"/>
        <v>0.725</v>
      </c>
      <c r="C35" s="29"/>
      <c r="D35" s="26"/>
      <c r="E35" s="27"/>
    </row>
    <row r="36" spans="1:5" ht="12.95" customHeight="1">
      <c r="A36" s="53">
        <f t="shared" si="2"/>
        <v>0.6</v>
      </c>
      <c r="B36" s="25">
        <f t="shared" si="1"/>
        <v>0.8</v>
      </c>
      <c r="C36" s="29"/>
      <c r="D36" s="26"/>
      <c r="E36" s="27"/>
    </row>
    <row r="37" spans="1:5" ht="12.95" customHeight="1">
      <c r="A37" s="53">
        <f t="shared" si="2"/>
        <v>0.75</v>
      </c>
      <c r="B37" s="25">
        <f t="shared" si="1"/>
        <v>0.875</v>
      </c>
      <c r="C37" s="29"/>
      <c r="D37" s="26"/>
      <c r="E37" s="27"/>
    </row>
    <row r="38" spans="1:5" ht="12.95" customHeight="1">
      <c r="A38" s="53">
        <f t="shared" si="2"/>
        <v>0.9</v>
      </c>
      <c r="B38" s="25">
        <f>0.5*A38+0.5</f>
        <v>0.95</v>
      </c>
      <c r="C38" s="29"/>
      <c r="D38" s="26"/>
      <c r="E38" s="27"/>
    </row>
    <row r="39" spans="1:5" ht="12.95" customHeight="1">
      <c r="A39" s="56">
        <f t="shared" si="2"/>
        <v>1.05</v>
      </c>
      <c r="B39" s="31">
        <f>-(A39^2)+2*A39</f>
        <v>0.9975</v>
      </c>
      <c r="C39" s="29"/>
      <c r="D39" s="26"/>
      <c r="E39" s="27"/>
    </row>
    <row r="40" spans="1:5" ht="12.95" customHeight="1">
      <c r="A40" s="56">
        <f t="shared" si="2"/>
        <v>1.2</v>
      </c>
      <c r="B40" s="31">
        <f aca="true" t="shared" si="3" ref="B40:B46">-(A40^2)+2*A40</f>
        <v>0.96</v>
      </c>
      <c r="C40" s="29"/>
      <c r="D40" s="26"/>
      <c r="E40" s="27"/>
    </row>
    <row r="41" spans="1:5" ht="12.95" customHeight="1">
      <c r="A41" s="56">
        <f t="shared" si="2"/>
        <v>1.3499999999999999</v>
      </c>
      <c r="B41" s="31">
        <f t="shared" si="3"/>
        <v>0.8775000000000002</v>
      </c>
      <c r="C41" s="29"/>
      <c r="D41" s="26"/>
      <c r="E41" s="27"/>
    </row>
    <row r="42" spans="1:5" ht="12.95" customHeight="1">
      <c r="A42" s="56">
        <f t="shared" si="2"/>
        <v>1.4999999999999998</v>
      </c>
      <c r="B42" s="31">
        <f t="shared" si="3"/>
        <v>0.7500000000000004</v>
      </c>
      <c r="C42" s="29"/>
      <c r="D42" s="26"/>
      <c r="E42" s="27"/>
    </row>
    <row r="43" spans="1:5" ht="12.95" customHeight="1">
      <c r="A43" s="56">
        <f t="shared" si="2"/>
        <v>1.6499999999999997</v>
      </c>
      <c r="B43" s="31">
        <f t="shared" si="3"/>
        <v>0.5775000000000006</v>
      </c>
      <c r="C43" s="29"/>
      <c r="D43" s="26"/>
      <c r="E43" s="27"/>
    </row>
    <row r="44" spans="1:5" ht="12.95" customHeight="1">
      <c r="A44" s="56">
        <f t="shared" si="2"/>
        <v>1.7999999999999996</v>
      </c>
      <c r="B44" s="31">
        <f t="shared" si="3"/>
        <v>0.36000000000000076</v>
      </c>
      <c r="C44" s="29"/>
      <c r="D44" s="26"/>
      <c r="E44" s="27"/>
    </row>
    <row r="45" spans="1:5" ht="12.95" customHeight="1">
      <c r="A45" s="56">
        <f t="shared" si="2"/>
        <v>1.9499999999999995</v>
      </c>
      <c r="B45" s="31">
        <f t="shared" si="3"/>
        <v>0.09750000000000103</v>
      </c>
      <c r="C45" s="29"/>
      <c r="D45" s="26"/>
      <c r="E45" s="27"/>
    </row>
    <row r="46" spans="1:5" ht="12.95" customHeight="1" thickBot="1">
      <c r="A46" s="59">
        <v>2</v>
      </c>
      <c r="B46" s="36">
        <f t="shared" si="3"/>
        <v>0</v>
      </c>
      <c r="C46" s="32"/>
      <c r="D46" s="33"/>
      <c r="E46" s="34"/>
    </row>
    <row r="47" ht="12.95" customHeight="1" thickTop="1"/>
    <row r="48" ht="12.95" customHeight="1" thickBot="1"/>
    <row r="49" spans="1:5" ht="30" customHeight="1" thickTop="1">
      <c r="A49" s="1" t="s">
        <v>0</v>
      </c>
      <c r="B49" s="2">
        <v>305</v>
      </c>
      <c r="C49" s="3" t="s">
        <v>1</v>
      </c>
      <c r="D49" s="4" t="s">
        <v>38</v>
      </c>
      <c r="E49" s="51" t="s">
        <v>39</v>
      </c>
    </row>
    <row r="50" spans="1:5" ht="30" customHeight="1">
      <c r="A50" s="7" t="s">
        <v>4</v>
      </c>
      <c r="B50" s="8" t="s">
        <v>41</v>
      </c>
      <c r="C50" s="9"/>
      <c r="D50" s="10" t="s">
        <v>40</v>
      </c>
      <c r="E50" s="11" t="s">
        <v>35</v>
      </c>
    </row>
    <row r="51" spans="1:5" ht="30" customHeight="1">
      <c r="A51" s="7" t="s">
        <v>7</v>
      </c>
      <c r="B51" s="8"/>
      <c r="C51" s="9"/>
      <c r="D51" s="10"/>
      <c r="E51" s="50"/>
    </row>
    <row r="52" spans="1:5" ht="30" customHeight="1" thickBot="1">
      <c r="A52" s="7" t="s">
        <v>8</v>
      </c>
      <c r="B52" s="8"/>
      <c r="C52" s="12"/>
      <c r="D52" s="13"/>
      <c r="E52" s="14"/>
    </row>
    <row r="53" spans="1:5" ht="30" customHeight="1">
      <c r="A53" s="7" t="s">
        <v>9</v>
      </c>
      <c r="B53" s="8" t="s">
        <v>36</v>
      </c>
      <c r="C53" s="15" t="s">
        <v>11</v>
      </c>
      <c r="D53" s="16">
        <v>1.8</v>
      </c>
      <c r="E53" s="17"/>
    </row>
    <row r="54" spans="1:5" ht="30" customHeight="1" thickBot="1">
      <c r="A54" s="18" t="s">
        <v>12</v>
      </c>
      <c r="B54" s="60" t="s">
        <v>43</v>
      </c>
      <c r="C54" s="19" t="s">
        <v>13</v>
      </c>
      <c r="D54" s="20">
        <f>IF(D53&lt;0,"valor del indicador fuera de rango",IF(D53&lt;=1,0.5*(D53)+0.5,IF(D53&lt;=2,-(D53^2)+2*(D53))))</f>
        <v>0.3599999999999999</v>
      </c>
      <c r="E54" s="21"/>
    </row>
    <row r="55" spans="1:5" ht="30" customHeight="1">
      <c r="A55" s="22" t="s">
        <v>14</v>
      </c>
      <c r="B55" s="23" t="s">
        <v>13</v>
      </c>
      <c r="C55" s="61" t="s">
        <v>15</v>
      </c>
      <c r="D55" s="62"/>
      <c r="E55" s="63"/>
    </row>
    <row r="56" spans="1:5" ht="12.95" customHeight="1">
      <c r="A56" s="52">
        <v>0</v>
      </c>
      <c r="B56" s="25">
        <f aca="true" t="shared" si="4" ref="B56:B62">0.5*A56+0.5</f>
        <v>0.5</v>
      </c>
      <c r="C56" s="26"/>
      <c r="D56" s="26"/>
      <c r="E56" s="27"/>
    </row>
    <row r="57" spans="1:5" ht="12.95" customHeight="1">
      <c r="A57" s="53">
        <f>+A56+0.15</f>
        <v>0.15</v>
      </c>
      <c r="B57" s="25">
        <f t="shared" si="4"/>
        <v>0.575</v>
      </c>
      <c r="C57" s="29"/>
      <c r="D57" s="26"/>
      <c r="E57" s="27"/>
    </row>
    <row r="58" spans="1:5" ht="12.95" customHeight="1">
      <c r="A58" s="53">
        <f aca="true" t="shared" si="5" ref="A58:A69">+A57+0.15</f>
        <v>0.3</v>
      </c>
      <c r="B58" s="25">
        <f t="shared" si="4"/>
        <v>0.65</v>
      </c>
      <c r="C58" s="29"/>
      <c r="D58" s="26"/>
      <c r="E58" s="27"/>
    </row>
    <row r="59" spans="1:5" ht="12.95" customHeight="1">
      <c r="A59" s="53">
        <f t="shared" si="5"/>
        <v>0.44999999999999996</v>
      </c>
      <c r="B59" s="25">
        <f t="shared" si="4"/>
        <v>0.725</v>
      </c>
      <c r="C59" s="29"/>
      <c r="D59" s="26"/>
      <c r="E59" s="27"/>
    </row>
    <row r="60" spans="1:5" ht="12.95" customHeight="1">
      <c r="A60" s="53">
        <f t="shared" si="5"/>
        <v>0.6</v>
      </c>
      <c r="B60" s="25">
        <f t="shared" si="4"/>
        <v>0.8</v>
      </c>
      <c r="C60" s="29"/>
      <c r="D60" s="26"/>
      <c r="E60" s="27"/>
    </row>
    <row r="61" spans="1:5" ht="12.95" customHeight="1">
      <c r="A61" s="53">
        <f t="shared" si="5"/>
        <v>0.75</v>
      </c>
      <c r="B61" s="25">
        <f t="shared" si="4"/>
        <v>0.875</v>
      </c>
      <c r="C61" s="29"/>
      <c r="D61" s="26"/>
      <c r="E61" s="27"/>
    </row>
    <row r="62" spans="1:5" ht="12.95" customHeight="1">
      <c r="A62" s="53">
        <f t="shared" si="5"/>
        <v>0.9</v>
      </c>
      <c r="B62" s="25">
        <f t="shared" si="4"/>
        <v>0.95</v>
      </c>
      <c r="C62" s="29"/>
      <c r="D62" s="26"/>
      <c r="E62" s="27"/>
    </row>
    <row r="63" spans="1:5" ht="12.95" customHeight="1">
      <c r="A63" s="56">
        <f t="shared" si="5"/>
        <v>1.05</v>
      </c>
      <c r="B63" s="31">
        <f>-(A63^2)+2*A63</f>
        <v>0.9975</v>
      </c>
      <c r="C63" s="29"/>
      <c r="D63" s="26"/>
      <c r="E63" s="27"/>
    </row>
    <row r="64" spans="1:5" ht="12.95" customHeight="1">
      <c r="A64" s="56">
        <f t="shared" si="5"/>
        <v>1.2</v>
      </c>
      <c r="B64" s="31">
        <f aca="true" t="shared" si="6" ref="B64:B70">-(A64^2)+2*A64</f>
        <v>0.96</v>
      </c>
      <c r="C64" s="29"/>
      <c r="D64" s="26"/>
      <c r="E64" s="27"/>
    </row>
    <row r="65" spans="1:5" ht="12.95" customHeight="1">
      <c r="A65" s="56">
        <f t="shared" si="5"/>
        <v>1.3499999999999999</v>
      </c>
      <c r="B65" s="31">
        <f t="shared" si="6"/>
        <v>0.8775000000000002</v>
      </c>
      <c r="C65" s="29"/>
      <c r="D65" s="26"/>
      <c r="E65" s="27"/>
    </row>
    <row r="66" spans="1:5" ht="12.95" customHeight="1">
      <c r="A66" s="56">
        <f t="shared" si="5"/>
        <v>1.4999999999999998</v>
      </c>
      <c r="B66" s="31">
        <f t="shared" si="6"/>
        <v>0.7500000000000004</v>
      </c>
      <c r="C66" s="29"/>
      <c r="D66" s="26"/>
      <c r="E66" s="27"/>
    </row>
    <row r="67" spans="1:5" ht="12.95" customHeight="1">
      <c r="A67" s="56">
        <f t="shared" si="5"/>
        <v>1.6499999999999997</v>
      </c>
      <c r="B67" s="31">
        <f t="shared" si="6"/>
        <v>0.5775000000000006</v>
      </c>
      <c r="C67" s="29"/>
      <c r="D67" s="26"/>
      <c r="E67" s="27"/>
    </row>
    <row r="68" spans="1:5" ht="12.95" customHeight="1">
      <c r="A68" s="56">
        <f t="shared" si="5"/>
        <v>1.7999999999999996</v>
      </c>
      <c r="B68" s="31">
        <f t="shared" si="6"/>
        <v>0.36000000000000076</v>
      </c>
      <c r="C68" s="29"/>
      <c r="D68" s="26"/>
      <c r="E68" s="27"/>
    </row>
    <row r="69" spans="1:5" ht="12.95" customHeight="1">
      <c r="A69" s="56">
        <f t="shared" si="5"/>
        <v>1.9499999999999995</v>
      </c>
      <c r="B69" s="31">
        <f t="shared" si="6"/>
        <v>0.09750000000000103</v>
      </c>
      <c r="C69" s="29"/>
      <c r="D69" s="26"/>
      <c r="E69" s="27"/>
    </row>
    <row r="70" spans="1:5" ht="12.95" customHeight="1" thickBot="1">
      <c r="A70" s="59">
        <v>2</v>
      </c>
      <c r="B70" s="36">
        <f t="shared" si="6"/>
        <v>0</v>
      </c>
      <c r="C70" s="32"/>
      <c r="D70" s="33"/>
      <c r="E70" s="34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55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30" sqref="B30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54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2007-07-23T09:37:42Z</dcterms:created>
  <dcterms:modified xsi:type="dcterms:W3CDTF">2013-11-08T10:02:59Z</dcterms:modified>
  <cp:category/>
  <cp:version/>
  <cp:contentType/>
  <cp:contentStatus/>
</cp:coreProperties>
</file>