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Juantxo/Desktop/TFG /"/>
    </mc:Choice>
  </mc:AlternateContent>
  <bookViews>
    <workbookView xWindow="0" yWindow="460" windowWidth="28800" windowHeight="16420"/>
  </bookViews>
  <sheets>
    <sheet name="Hoja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L37" i="1"/>
  <c r="M37" i="1"/>
  <c r="N37" i="1"/>
  <c r="O37" i="1"/>
  <c r="E5" i="1"/>
  <c r="I5" i="1"/>
  <c r="L38" i="1"/>
  <c r="O38" i="1"/>
  <c r="E6" i="1"/>
  <c r="I6" i="1"/>
  <c r="L39" i="1"/>
  <c r="O39" i="1"/>
  <c r="E7" i="1"/>
  <c r="I7" i="1"/>
  <c r="I12" i="1"/>
  <c r="I13" i="1"/>
  <c r="I14" i="1"/>
  <c r="I15" i="1"/>
  <c r="I16" i="1"/>
  <c r="I17" i="1"/>
  <c r="I18" i="1"/>
  <c r="I19" i="1"/>
  <c r="I25" i="1"/>
  <c r="I26" i="1"/>
  <c r="I20" i="1"/>
  <c r="I23" i="1"/>
  <c r="J9" i="1"/>
  <c r="J4" i="1"/>
  <c r="I27" i="1"/>
</calcChain>
</file>

<file path=xl/sharedStrings.xml><?xml version="1.0" encoding="utf-8"?>
<sst xmlns="http://schemas.openxmlformats.org/spreadsheetml/2006/main" count="56" uniqueCount="50">
  <si>
    <t>Ingeniero Senior</t>
  </si>
  <si>
    <t>Ingeniero Junior</t>
  </si>
  <si>
    <t>HORAS INTERNAS</t>
  </si>
  <si>
    <t>Desplazamientos</t>
  </si>
  <si>
    <t>-</t>
  </si>
  <si>
    <t>SUBTOTAL</t>
  </si>
  <si>
    <t>COSTE TOTAL</t>
  </si>
  <si>
    <t>Documentación</t>
  </si>
  <si>
    <t>Tiempo requerido (horas)</t>
  </si>
  <si>
    <t>Coste por unidad de tiempo (€/hora)</t>
  </si>
  <si>
    <t>Coste (€)</t>
  </si>
  <si>
    <t>DATOS DE PARTIDA</t>
  </si>
  <si>
    <t>UNIDADES</t>
  </si>
  <si>
    <t>Horas ordenador</t>
  </si>
  <si>
    <t>horas/año</t>
  </si>
  <si>
    <t>Horas Microsoft Excel</t>
  </si>
  <si>
    <t>Horas Microsoft Word</t>
  </si>
  <si>
    <t>Coste eléctrico</t>
  </si>
  <si>
    <t>€/kwh</t>
  </si>
  <si>
    <t>Coste mantenimento (limpieza disco duro ordenador)</t>
  </si>
  <si>
    <t>€/año</t>
  </si>
  <si>
    <t>CÁLCULO DE TASA HORARIA</t>
  </si>
  <si>
    <t>Vida útil (años)</t>
  </si>
  <si>
    <t>Amortización (€/h)</t>
  </si>
  <si>
    <t>Electricidad (€/h)</t>
  </si>
  <si>
    <t>Mantenimiento (€/h)</t>
  </si>
  <si>
    <t>Tasa horaria (€/h)</t>
  </si>
  <si>
    <t>Ordenador</t>
  </si>
  <si>
    <t>Word</t>
  </si>
  <si>
    <t>Excel</t>
  </si>
  <si>
    <t>Ordenador MacBook Air</t>
  </si>
  <si>
    <t>AMORTIZACIONES</t>
  </si>
  <si>
    <t>Microsoft Excel</t>
  </si>
  <si>
    <t>Microsoft Word</t>
  </si>
  <si>
    <t>Depósito GLP</t>
  </si>
  <si>
    <t>Evaporador-Reductor</t>
  </si>
  <si>
    <t>INVERSIONES</t>
  </si>
  <si>
    <t>Multiválvula</t>
  </si>
  <si>
    <t>Coste  total (€)</t>
  </si>
  <si>
    <t>Coste por unidad (€/ud)</t>
  </si>
  <si>
    <t>Unidades (ud.)</t>
  </si>
  <si>
    <t>Electroválvulas</t>
  </si>
  <si>
    <t>Centralita GLP + componentes instalación</t>
  </si>
  <si>
    <t>Toma de carga</t>
  </si>
  <si>
    <t>Sensor presión y tempratura</t>
  </si>
  <si>
    <t>Inyector</t>
  </si>
  <si>
    <t>COSTE TOTAL INVERSIONES</t>
  </si>
  <si>
    <t>Potencia (kW)</t>
  </si>
  <si>
    <t>COSTE ADAPTACIÓN</t>
  </si>
  <si>
    <t>IMPREVISTOS (2%)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</si>
</sst>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scheme val="minor"/>
    </font>
    <font>
      <sz val="11"/>
      <color rgb="FF000000"/>
      <name val="Calibri"/>
      <scheme val="minor"/>
    </font>
    <font>
      <sz val="11"/>
      <color indexed="206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9FFE4"/>
        <bgColor indexed="64"/>
      </patternFill>
    </fill>
    <fill>
      <patternFill patternType="solid">
        <fgColor rgb="FFC8EFD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164" fontId="1" fillId="5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7" borderId="3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1" fillId="0" borderId="0" xfId="0" applyFont="1" applyBorder="1" applyAlignment="1">
      <alignment vertical="center" wrapText="1"/>
    </xf>
    <xf numFmtId="0" fontId="4" fillId="0" borderId="0" xfId="0" applyFont="1"/>
    <xf numFmtId="164" fontId="0" fillId="3" borderId="1" xfId="0" applyNumberFormat="1" applyFill="1" applyBorder="1" applyAlignment="1">
      <alignment horizontal="right" vertical="center"/>
    </xf>
    <xf numFmtId="164" fontId="0" fillId="0" borderId="0" xfId="0" applyNumberFormat="1"/>
    <xf numFmtId="0" fontId="3" fillId="8" borderId="27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0" fillId="9" borderId="31" xfId="0" applyFill="1" applyBorder="1" applyAlignment="1">
      <alignment horizontal="center" wrapText="1"/>
    </xf>
    <xf numFmtId="0" fontId="0" fillId="9" borderId="16" xfId="0" applyFill="1" applyBorder="1" applyAlignment="1">
      <alignment horizontal="center" wrapText="1"/>
    </xf>
    <xf numFmtId="0" fontId="0" fillId="9" borderId="8" xfId="0" applyFill="1" applyBorder="1" applyAlignment="1">
      <alignment horizontal="center" wrapText="1"/>
    </xf>
    <xf numFmtId="0" fontId="0" fillId="9" borderId="7" xfId="0" applyFill="1" applyBorder="1" applyAlignment="1">
      <alignment horizontal="center" wrapText="1"/>
    </xf>
    <xf numFmtId="0" fontId="0" fillId="9" borderId="13" xfId="0" applyFill="1" applyBorder="1" applyAlignment="1">
      <alignment horizontal="center" wrapText="1"/>
    </xf>
    <xf numFmtId="0" fontId="0" fillId="9" borderId="22" xfId="0" applyFill="1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0" fillId="9" borderId="15" xfId="0" applyFill="1" applyBorder="1" applyAlignment="1">
      <alignment horizontal="center" wrapText="1"/>
    </xf>
    <xf numFmtId="0" fontId="0" fillId="9" borderId="34" xfId="0" applyFill="1" applyBorder="1" applyAlignment="1">
      <alignment horizontal="center" wrapText="1"/>
    </xf>
    <xf numFmtId="0" fontId="0" fillId="9" borderId="35" xfId="0" applyFill="1" applyBorder="1" applyAlignment="1">
      <alignment horizontal="center" wrapText="1"/>
    </xf>
    <xf numFmtId="0" fontId="0" fillId="9" borderId="38" xfId="0" applyFill="1" applyBorder="1" applyAlignment="1">
      <alignment horizontal="center" wrapText="1"/>
    </xf>
    <xf numFmtId="0" fontId="0" fillId="9" borderId="10" xfId="0" applyFill="1" applyBorder="1" applyAlignment="1">
      <alignment horizontal="center" wrapText="1"/>
    </xf>
    <xf numFmtId="0" fontId="0" fillId="9" borderId="39" xfId="0" applyFill="1" applyBorder="1" applyAlignment="1">
      <alignment horizontal="center" wrapText="1"/>
    </xf>
    <xf numFmtId="0" fontId="0" fillId="9" borderId="18" xfId="0" applyFill="1" applyBorder="1" applyAlignment="1">
      <alignment horizontal="center" wrapText="1"/>
    </xf>
    <xf numFmtId="0" fontId="0" fillId="9" borderId="19" xfId="0" applyFill="1" applyBorder="1" applyAlignment="1">
      <alignment horizontal="center" wrapText="1"/>
    </xf>
    <xf numFmtId="0" fontId="0" fillId="10" borderId="16" xfId="0" applyFill="1" applyBorder="1" applyAlignment="1">
      <alignment horizontal="center"/>
    </xf>
    <xf numFmtId="164" fontId="0" fillId="10" borderId="17" xfId="0" applyNumberFormat="1" applyFill="1" applyBorder="1" applyAlignment="1">
      <alignment horizontal="right" vertical="center"/>
    </xf>
    <xf numFmtId="0" fontId="0" fillId="10" borderId="35" xfId="0" applyFill="1" applyBorder="1" applyAlignment="1">
      <alignment horizontal="center"/>
    </xf>
    <xf numFmtId="164" fontId="0" fillId="10" borderId="36" xfId="0" applyNumberFormat="1" applyFill="1" applyBorder="1" applyAlignment="1">
      <alignment horizontal="right" vertical="center"/>
    </xf>
    <xf numFmtId="2" fontId="0" fillId="1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164" fontId="0" fillId="10" borderId="33" xfId="0" applyNumberFormat="1" applyFill="1" applyBorder="1" applyAlignment="1">
      <alignment horizontal="right" vertical="center"/>
    </xf>
    <xf numFmtId="2" fontId="0" fillId="10" borderId="7" xfId="0" applyNumberForma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164" fontId="0" fillId="10" borderId="21" xfId="0" applyNumberFormat="1" applyFill="1" applyBorder="1" applyAlignment="1">
      <alignment horizontal="right" vertical="center"/>
    </xf>
    <xf numFmtId="0" fontId="0" fillId="10" borderId="19" xfId="0" applyFill="1" applyBorder="1" applyAlignment="1">
      <alignment horizontal="center"/>
    </xf>
    <xf numFmtId="164" fontId="0" fillId="10" borderId="20" xfId="0" applyNumberFormat="1" applyFill="1" applyBorder="1" applyAlignment="1">
      <alignment horizontal="right" vertical="center"/>
    </xf>
    <xf numFmtId="3" fontId="0" fillId="10" borderId="16" xfId="0" applyNumberFormat="1" applyFill="1" applyBorder="1" applyAlignment="1">
      <alignment horizontal="center" vertical="center"/>
    </xf>
    <xf numFmtId="2" fontId="0" fillId="10" borderId="32" xfId="0" applyNumberFormat="1" applyFill="1" applyBorder="1" applyAlignment="1">
      <alignment horizontal="center" vertical="center"/>
    </xf>
    <xf numFmtId="2" fontId="0" fillId="10" borderId="31" xfId="0" applyNumberFormat="1" applyFill="1" applyBorder="1" applyAlignment="1">
      <alignment horizontal="center" vertical="center"/>
    </xf>
    <xf numFmtId="3" fontId="0" fillId="10" borderId="9" xfId="0" applyNumberFormat="1" applyFill="1" applyBorder="1" applyAlignment="1">
      <alignment horizontal="center" vertical="center"/>
    </xf>
    <xf numFmtId="3" fontId="0" fillId="10" borderId="8" xfId="0" applyNumberFormat="1" applyFill="1" applyBorder="1" applyAlignment="1">
      <alignment horizontal="center" vertical="center"/>
    </xf>
    <xf numFmtId="2" fontId="0" fillId="10" borderId="9" xfId="0" applyNumberFormat="1" applyFill="1" applyBorder="1" applyAlignment="1">
      <alignment horizontal="center" vertical="center"/>
    </xf>
    <xf numFmtId="2" fontId="0" fillId="10" borderId="8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3" fontId="0" fillId="10" borderId="26" xfId="0" applyNumberFormat="1" applyFill="1" applyBorder="1" applyAlignment="1">
      <alignment horizontal="center" vertical="center"/>
    </xf>
    <xf numFmtId="3" fontId="0" fillId="10" borderId="23" xfId="0" applyNumberFormat="1" applyFill="1" applyBorder="1" applyAlignment="1">
      <alignment horizontal="center" vertical="center"/>
    </xf>
    <xf numFmtId="2" fontId="0" fillId="10" borderId="26" xfId="0" applyNumberFormat="1" applyFill="1" applyBorder="1" applyAlignment="1">
      <alignment horizontal="center" vertical="center"/>
    </xf>
    <xf numFmtId="2" fontId="0" fillId="10" borderId="23" xfId="0" applyNumberForma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164" fontId="1" fillId="11" borderId="1" xfId="0" applyNumberFormat="1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164" fontId="0" fillId="3" borderId="11" xfId="0" applyNumberFormat="1" applyFill="1" applyBorder="1" applyAlignment="1">
      <alignment horizontal="right" vertical="center"/>
    </xf>
    <xf numFmtId="0" fontId="3" fillId="12" borderId="0" xfId="0" applyFont="1" applyFill="1" applyBorder="1" applyAlignment="1">
      <alignment horizontal="center" vertical="center"/>
    </xf>
    <xf numFmtId="0" fontId="0" fillId="1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EFD1"/>
      <color rgb="FFEEABAE"/>
      <color rgb="FFE86F63"/>
      <color rgb="FFF9FFE4"/>
      <color rgb="FF00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9" zoomScale="75" workbookViewId="0">
      <selection activeCell="L27" sqref="L27"/>
    </sheetView>
  </sheetViews>
  <sheetFormatPr baseColWidth="10" defaultRowHeight="15" x14ac:dyDescent="0.2"/>
  <cols>
    <col min="2" max="2" width="20.1640625" customWidth="1"/>
    <col min="4" max="4" width="18.5" customWidth="1"/>
    <col min="6" max="6" width="13.5" customWidth="1"/>
    <col min="9" max="10" width="17.83203125" customWidth="1"/>
  </cols>
  <sheetData>
    <row r="1" spans="1:11" ht="16" thickBot="1" x14ac:dyDescent="0.25"/>
    <row r="2" spans="1:11" ht="49" customHeight="1" thickBot="1" x14ac:dyDescent="0.25">
      <c r="C2" s="87"/>
      <c r="D2" s="88"/>
      <c r="E2" s="79" t="s">
        <v>9</v>
      </c>
      <c r="F2" s="80"/>
      <c r="G2" s="79" t="s">
        <v>8</v>
      </c>
      <c r="H2" s="80"/>
      <c r="I2" s="89" t="s">
        <v>10</v>
      </c>
      <c r="J2" s="15"/>
      <c r="K2" s="1"/>
    </row>
    <row r="3" spans="1:11" ht="16" thickBot="1" x14ac:dyDescent="0.25">
      <c r="B3" s="90" t="s">
        <v>2</v>
      </c>
      <c r="C3" s="47" t="s">
        <v>0</v>
      </c>
      <c r="D3" s="41"/>
      <c r="E3" s="55">
        <v>40</v>
      </c>
      <c r="F3" s="55"/>
      <c r="G3" s="55">
        <v>40</v>
      </c>
      <c r="H3" s="55"/>
      <c r="I3" s="56">
        <f>E3*G3</f>
        <v>1600</v>
      </c>
      <c r="J3" s="16"/>
    </row>
    <row r="4" spans="1:11" ht="16" thickBot="1" x14ac:dyDescent="0.25">
      <c r="B4" s="91"/>
      <c r="C4" s="48" t="s">
        <v>1</v>
      </c>
      <c r="D4" s="49"/>
      <c r="E4" s="57">
        <v>20</v>
      </c>
      <c r="F4" s="57"/>
      <c r="G4" s="57">
        <v>160</v>
      </c>
      <c r="H4" s="57"/>
      <c r="I4" s="58">
        <f>E4*G4</f>
        <v>3200</v>
      </c>
      <c r="J4" s="22">
        <f>SUM(I3:I4)</f>
        <v>4800</v>
      </c>
    </row>
    <row r="5" spans="1:11" ht="16" thickTop="1" x14ac:dyDescent="0.2">
      <c r="B5" s="92" t="s">
        <v>31</v>
      </c>
      <c r="C5" s="50" t="s">
        <v>30</v>
      </c>
      <c r="D5" s="51"/>
      <c r="E5" s="59">
        <f>O37</f>
        <v>0.24771428571428572</v>
      </c>
      <c r="F5" s="60"/>
      <c r="G5" s="60">
        <v>150</v>
      </c>
      <c r="H5" s="60"/>
      <c r="I5" s="61">
        <f>G5*E5</f>
        <v>37.157142857142858</v>
      </c>
      <c r="J5" s="16"/>
    </row>
    <row r="6" spans="1:11" x14ac:dyDescent="0.2">
      <c r="B6" s="92"/>
      <c r="C6" s="52" t="s">
        <v>33</v>
      </c>
      <c r="D6" s="43"/>
      <c r="E6" s="62">
        <f>O38</f>
        <v>0.22500000000000001</v>
      </c>
      <c r="F6" s="63"/>
      <c r="G6" s="63">
        <v>110</v>
      </c>
      <c r="H6" s="63"/>
      <c r="I6" s="64">
        <f>E6*G6</f>
        <v>24.75</v>
      </c>
      <c r="J6" s="16"/>
    </row>
    <row r="7" spans="1:11" x14ac:dyDescent="0.2">
      <c r="B7" s="92"/>
      <c r="C7" s="52" t="s">
        <v>32</v>
      </c>
      <c r="D7" s="43"/>
      <c r="E7" s="62">
        <f>O39</f>
        <v>0.67500000000000004</v>
      </c>
      <c r="F7" s="63"/>
      <c r="G7" s="63">
        <v>10</v>
      </c>
      <c r="H7" s="63"/>
      <c r="I7" s="64">
        <f>E7*G7</f>
        <v>6.75</v>
      </c>
      <c r="J7" s="16"/>
    </row>
    <row r="8" spans="1:11" ht="16" thickBot="1" x14ac:dyDescent="0.25">
      <c r="B8" s="92"/>
      <c r="C8" s="52" t="s">
        <v>7</v>
      </c>
      <c r="D8" s="43"/>
      <c r="E8" s="63" t="s">
        <v>4</v>
      </c>
      <c r="F8" s="63"/>
      <c r="G8" s="63" t="s">
        <v>4</v>
      </c>
      <c r="H8" s="63"/>
      <c r="I8" s="64">
        <v>20</v>
      </c>
      <c r="J8" s="16"/>
    </row>
    <row r="9" spans="1:11" ht="16" thickBot="1" x14ac:dyDescent="0.25">
      <c r="B9" s="93"/>
      <c r="C9" s="53" t="s">
        <v>3</v>
      </c>
      <c r="D9" s="54"/>
      <c r="E9" s="65" t="s">
        <v>4</v>
      </c>
      <c r="F9" s="65"/>
      <c r="G9" s="65" t="s">
        <v>4</v>
      </c>
      <c r="H9" s="65"/>
      <c r="I9" s="66">
        <v>80</v>
      </c>
      <c r="J9" s="22">
        <f>SUM(I5:I9)</f>
        <v>168.65714285714284</v>
      </c>
    </row>
    <row r="10" spans="1:11" ht="16" thickBot="1" x14ac:dyDescent="0.25">
      <c r="A10" s="2"/>
      <c r="B10" s="26"/>
      <c r="C10" s="26"/>
      <c r="D10" s="26"/>
      <c r="E10" s="26"/>
      <c r="F10" s="26"/>
      <c r="G10" s="26"/>
      <c r="H10" s="26"/>
      <c r="I10" s="27"/>
      <c r="J10" s="10"/>
      <c r="K10" s="21"/>
    </row>
    <row r="11" spans="1:11" ht="36" customHeight="1" thickBot="1" x14ac:dyDescent="0.25">
      <c r="A11" s="2"/>
      <c r="B11" s="9"/>
      <c r="C11" s="79"/>
      <c r="D11" s="80"/>
      <c r="E11" s="81" t="s">
        <v>40</v>
      </c>
      <c r="F11" s="82"/>
      <c r="G11" s="81" t="s">
        <v>39</v>
      </c>
      <c r="H11" s="82"/>
      <c r="I11" s="83" t="s">
        <v>38</v>
      </c>
      <c r="J11" s="17"/>
    </row>
    <row r="12" spans="1:11" x14ac:dyDescent="0.2">
      <c r="B12" s="84" t="s">
        <v>36</v>
      </c>
      <c r="C12" s="40" t="s">
        <v>34</v>
      </c>
      <c r="D12" s="41"/>
      <c r="E12" s="67">
        <v>1</v>
      </c>
      <c r="F12" s="67"/>
      <c r="G12" s="68">
        <v>185</v>
      </c>
      <c r="H12" s="69"/>
      <c r="I12" s="56">
        <f>E12*G12</f>
        <v>185</v>
      </c>
      <c r="J12" s="16"/>
    </row>
    <row r="13" spans="1:11" x14ac:dyDescent="0.2">
      <c r="B13" s="85"/>
      <c r="C13" s="42" t="s">
        <v>35</v>
      </c>
      <c r="D13" s="43"/>
      <c r="E13" s="70">
        <v>1</v>
      </c>
      <c r="F13" s="71"/>
      <c r="G13" s="72">
        <v>215</v>
      </c>
      <c r="H13" s="73"/>
      <c r="I13" s="64">
        <f t="shared" ref="I13:I19" si="0">E13*G13</f>
        <v>215</v>
      </c>
      <c r="J13" s="16"/>
    </row>
    <row r="14" spans="1:11" ht="14.5" customHeight="1" x14ac:dyDescent="0.2">
      <c r="B14" s="85"/>
      <c r="C14" s="42" t="s">
        <v>37</v>
      </c>
      <c r="D14" s="43"/>
      <c r="E14" s="74">
        <v>1</v>
      </c>
      <c r="F14" s="74"/>
      <c r="G14" s="72">
        <v>72</v>
      </c>
      <c r="H14" s="73"/>
      <c r="I14" s="64">
        <f t="shared" si="0"/>
        <v>72</v>
      </c>
      <c r="J14" s="16"/>
    </row>
    <row r="15" spans="1:11" x14ac:dyDescent="0.2">
      <c r="B15" s="85"/>
      <c r="C15" s="42" t="s">
        <v>41</v>
      </c>
      <c r="D15" s="43"/>
      <c r="E15" s="74">
        <v>2</v>
      </c>
      <c r="F15" s="74"/>
      <c r="G15" s="72">
        <v>24.5</v>
      </c>
      <c r="H15" s="73"/>
      <c r="I15" s="64">
        <f t="shared" si="0"/>
        <v>49</v>
      </c>
      <c r="J15" s="16"/>
    </row>
    <row r="16" spans="1:11" ht="30" customHeight="1" x14ac:dyDescent="0.2">
      <c r="B16" s="85"/>
      <c r="C16" s="42" t="s">
        <v>42</v>
      </c>
      <c r="D16" s="43"/>
      <c r="E16" s="74">
        <v>1</v>
      </c>
      <c r="F16" s="74"/>
      <c r="G16" s="72">
        <v>180</v>
      </c>
      <c r="H16" s="73"/>
      <c r="I16" s="64">
        <f t="shared" si="0"/>
        <v>180</v>
      </c>
      <c r="J16" s="16"/>
    </row>
    <row r="17" spans="2:10" x14ac:dyDescent="0.2">
      <c r="B17" s="85"/>
      <c r="C17" s="42" t="s">
        <v>43</v>
      </c>
      <c r="D17" s="43"/>
      <c r="E17" s="74">
        <v>1</v>
      </c>
      <c r="F17" s="74"/>
      <c r="G17" s="72">
        <v>13.5</v>
      </c>
      <c r="H17" s="73"/>
      <c r="I17" s="64">
        <f t="shared" si="0"/>
        <v>13.5</v>
      </c>
      <c r="J17" s="16"/>
    </row>
    <row r="18" spans="2:10" ht="15" customHeight="1" x14ac:dyDescent="0.2">
      <c r="B18" s="85"/>
      <c r="C18" s="44" t="s">
        <v>44</v>
      </c>
      <c r="D18" s="42"/>
      <c r="E18" s="70">
        <v>1</v>
      </c>
      <c r="F18" s="71"/>
      <c r="G18" s="72">
        <v>47</v>
      </c>
      <c r="H18" s="73"/>
      <c r="I18" s="64">
        <f t="shared" si="0"/>
        <v>47</v>
      </c>
      <c r="J18" s="16"/>
    </row>
    <row r="19" spans="2:10" ht="15" customHeight="1" thickBot="1" x14ac:dyDescent="0.25">
      <c r="B19" s="86"/>
      <c r="C19" s="45" t="s">
        <v>45</v>
      </c>
      <c r="D19" s="46"/>
      <c r="E19" s="75">
        <v>1</v>
      </c>
      <c r="F19" s="76"/>
      <c r="G19" s="77">
        <v>78</v>
      </c>
      <c r="H19" s="78"/>
      <c r="I19" s="66">
        <f t="shared" si="0"/>
        <v>78</v>
      </c>
      <c r="J19" s="16"/>
    </row>
    <row r="20" spans="2:10" ht="15" customHeight="1" x14ac:dyDescent="0.2">
      <c r="B20" s="2"/>
      <c r="C20" s="34"/>
      <c r="D20" s="34"/>
      <c r="E20" s="34"/>
      <c r="F20" s="35"/>
      <c r="G20" s="31" t="s">
        <v>46</v>
      </c>
      <c r="H20" s="32"/>
      <c r="I20" s="29">
        <f>SUM(I12:I19)</f>
        <v>839.5</v>
      </c>
      <c r="J20" s="17"/>
    </row>
    <row r="21" spans="2:10" ht="15" customHeight="1" thickBot="1" x14ac:dyDescent="0.25">
      <c r="B21" s="2"/>
      <c r="C21" s="34"/>
      <c r="D21" s="34"/>
      <c r="E21" s="34"/>
      <c r="F21" s="35"/>
      <c r="G21" s="28"/>
      <c r="H21" s="33"/>
      <c r="I21" s="30"/>
      <c r="J21" s="17"/>
    </row>
    <row r="22" spans="2:10" x14ac:dyDescent="0.2">
      <c r="B22" s="20"/>
    </row>
    <row r="23" spans="2:10" x14ac:dyDescent="0.2">
      <c r="B23" s="20"/>
      <c r="G23" t="s">
        <v>48</v>
      </c>
      <c r="I23" s="23">
        <f>30*E3+I20</f>
        <v>2039.5</v>
      </c>
    </row>
    <row r="24" spans="2:10" ht="16" thickBot="1" x14ac:dyDescent="0.25">
      <c r="B24" s="20"/>
    </row>
    <row r="25" spans="2:10" ht="16" thickBot="1" x14ac:dyDescent="0.25">
      <c r="C25" s="94" t="s">
        <v>5</v>
      </c>
      <c r="D25" s="95"/>
      <c r="E25" s="95"/>
      <c r="F25" s="95"/>
      <c r="G25" s="95"/>
      <c r="H25" s="95"/>
      <c r="I25" s="22">
        <f>SUM(I3:I19)</f>
        <v>5808.1571428571433</v>
      </c>
      <c r="J25" s="16"/>
    </row>
    <row r="26" spans="2:10" ht="16" customHeight="1" thickBot="1" x14ac:dyDescent="0.25">
      <c r="C26" s="94" t="s">
        <v>49</v>
      </c>
      <c r="D26" s="95"/>
      <c r="E26" s="95"/>
      <c r="F26" s="95"/>
      <c r="G26" s="95"/>
      <c r="H26" s="95"/>
      <c r="I26" s="96">
        <f>I25*0.02</f>
        <v>116.16314285714287</v>
      </c>
      <c r="J26" s="16"/>
    </row>
    <row r="27" spans="2:10" ht="16" customHeight="1" thickBot="1" x14ac:dyDescent="0.25">
      <c r="C27" s="36" t="s">
        <v>6</v>
      </c>
      <c r="D27" s="37"/>
      <c r="E27" s="37"/>
      <c r="F27" s="37"/>
      <c r="G27" s="37"/>
      <c r="H27" s="37"/>
      <c r="I27" s="3">
        <f>I26+I25</f>
        <v>5924.320285714286</v>
      </c>
      <c r="J27" s="18"/>
    </row>
    <row r="28" spans="2:10" x14ac:dyDescent="0.2">
      <c r="J28" s="19"/>
    </row>
    <row r="29" spans="2:10" x14ac:dyDescent="0.2">
      <c r="H29" s="2"/>
    </row>
    <row r="34" spans="3:15" ht="16" thickBot="1" x14ac:dyDescent="0.25"/>
    <row r="35" spans="3:15" ht="16" thickBot="1" x14ac:dyDescent="0.25">
      <c r="C35" s="38" t="s">
        <v>11</v>
      </c>
      <c r="D35" s="39"/>
      <c r="E35" s="4" t="s">
        <v>12</v>
      </c>
      <c r="H35" s="24" t="s">
        <v>21</v>
      </c>
      <c r="I35" s="25"/>
      <c r="J35" s="97"/>
      <c r="K35" s="98"/>
      <c r="L35" s="98"/>
      <c r="M35" s="98"/>
      <c r="N35" s="98"/>
      <c r="O35" s="98"/>
    </row>
    <row r="36" spans="3:15" ht="36" customHeight="1" thickBot="1" x14ac:dyDescent="0.25">
      <c r="C36" s="6" t="s">
        <v>13</v>
      </c>
      <c r="D36" s="8">
        <v>1000</v>
      </c>
      <c r="E36" s="5" t="s">
        <v>14</v>
      </c>
      <c r="H36" s="14"/>
      <c r="I36" s="7" t="s">
        <v>10</v>
      </c>
      <c r="J36" s="7" t="s">
        <v>47</v>
      </c>
      <c r="K36" s="7" t="s">
        <v>22</v>
      </c>
      <c r="L36" s="7" t="s">
        <v>23</v>
      </c>
      <c r="M36" s="7" t="s">
        <v>24</v>
      </c>
      <c r="N36" s="7" t="s">
        <v>25</v>
      </c>
      <c r="O36" s="7" t="s">
        <v>26</v>
      </c>
    </row>
    <row r="37" spans="3:15" ht="62" customHeight="1" thickBot="1" x14ac:dyDescent="0.25">
      <c r="C37" s="6" t="s">
        <v>15</v>
      </c>
      <c r="D37" s="8">
        <v>200</v>
      </c>
      <c r="E37" s="5" t="s">
        <v>14</v>
      </c>
      <c r="H37" s="13" t="s">
        <v>27</v>
      </c>
      <c r="I37" s="8">
        <v>999</v>
      </c>
      <c r="J37" s="8">
        <v>0.3</v>
      </c>
      <c r="K37" s="8">
        <v>7</v>
      </c>
      <c r="L37" s="12">
        <f>I37/(K37*D36)</f>
        <v>0.14271428571428571</v>
      </c>
      <c r="M37" s="8">
        <f>D39*J37</f>
        <v>4.4999999999999998E-2</v>
      </c>
      <c r="N37" s="8">
        <f>D40/D36</f>
        <v>0.06</v>
      </c>
      <c r="O37" s="11">
        <f>L37+M37+N37</f>
        <v>0.24771428571428572</v>
      </c>
    </row>
    <row r="38" spans="3:15" ht="65" customHeight="1" thickBot="1" x14ac:dyDescent="0.25">
      <c r="C38" s="6" t="s">
        <v>16</v>
      </c>
      <c r="D38" s="8">
        <v>600</v>
      </c>
      <c r="E38" s="5" t="s">
        <v>14</v>
      </c>
      <c r="H38" s="13" t="s">
        <v>28</v>
      </c>
      <c r="I38" s="8">
        <v>135</v>
      </c>
      <c r="J38" s="8">
        <v>0</v>
      </c>
      <c r="K38" s="8">
        <v>1</v>
      </c>
      <c r="L38" s="12">
        <f>I38/(K38*D38)</f>
        <v>0.22500000000000001</v>
      </c>
      <c r="M38" s="8">
        <v>0</v>
      </c>
      <c r="N38" s="8">
        <v>0</v>
      </c>
      <c r="O38" s="11">
        <f>L38+M38+N38</f>
        <v>0.22500000000000001</v>
      </c>
    </row>
    <row r="39" spans="3:15" ht="33" customHeight="1" thickBot="1" x14ac:dyDescent="0.25">
      <c r="C39" s="6" t="s">
        <v>17</v>
      </c>
      <c r="D39" s="8">
        <v>0.15</v>
      </c>
      <c r="E39" s="5" t="s">
        <v>18</v>
      </c>
      <c r="H39" s="13" t="s">
        <v>29</v>
      </c>
      <c r="I39" s="8">
        <v>135</v>
      </c>
      <c r="J39" s="8">
        <v>0</v>
      </c>
      <c r="K39" s="8">
        <v>1</v>
      </c>
      <c r="L39" s="12">
        <f>I39/(K39*D37)</f>
        <v>0.67500000000000004</v>
      </c>
      <c r="M39" s="8">
        <v>0</v>
      </c>
      <c r="N39" s="8">
        <v>0</v>
      </c>
      <c r="O39" s="11">
        <f>L39+M39+N39</f>
        <v>0.67500000000000004</v>
      </c>
    </row>
    <row r="40" spans="3:15" ht="29" customHeight="1" thickBot="1" x14ac:dyDescent="0.25">
      <c r="C40" s="6" t="s">
        <v>19</v>
      </c>
      <c r="D40" s="8">
        <v>60</v>
      </c>
      <c r="E40" s="5" t="s">
        <v>20</v>
      </c>
    </row>
  </sheetData>
  <mergeCells count="63">
    <mergeCell ref="B3:B4"/>
    <mergeCell ref="E3:F3"/>
    <mergeCell ref="E4:F4"/>
    <mergeCell ref="G3:H3"/>
    <mergeCell ref="C35:D35"/>
    <mergeCell ref="G2:H2"/>
    <mergeCell ref="E13:F13"/>
    <mergeCell ref="E14:F14"/>
    <mergeCell ref="E15:F15"/>
    <mergeCell ref="G9:H9"/>
    <mergeCell ref="C5:D5"/>
    <mergeCell ref="C12:D12"/>
    <mergeCell ref="C13:D13"/>
    <mergeCell ref="C14:D14"/>
    <mergeCell ref="E2:F2"/>
    <mergeCell ref="C27:H27"/>
    <mergeCell ref="C8:D8"/>
    <mergeCell ref="E8:F8"/>
    <mergeCell ref="G8:H8"/>
    <mergeCell ref="E17:F17"/>
    <mergeCell ref="E9:F9"/>
    <mergeCell ref="G12:H12"/>
    <mergeCell ref="G13:H13"/>
    <mergeCell ref="G14:H14"/>
    <mergeCell ref="G15:H15"/>
    <mergeCell ref="G16:H16"/>
    <mergeCell ref="G17:H17"/>
    <mergeCell ref="C17:D17"/>
    <mergeCell ref="C9:D9"/>
    <mergeCell ref="E16:F16"/>
    <mergeCell ref="E12:F12"/>
    <mergeCell ref="G18:H18"/>
    <mergeCell ref="G19:H19"/>
    <mergeCell ref="C25:H25"/>
    <mergeCell ref="C26:H26"/>
    <mergeCell ref="C2:D2"/>
    <mergeCell ref="G5:H5"/>
    <mergeCell ref="G4:H4"/>
    <mergeCell ref="C3:D3"/>
    <mergeCell ref="C4:D4"/>
    <mergeCell ref="E5:F5"/>
    <mergeCell ref="C15:D15"/>
    <mergeCell ref="C16:D16"/>
    <mergeCell ref="E6:F6"/>
    <mergeCell ref="E7:F7"/>
    <mergeCell ref="G6:H6"/>
    <mergeCell ref="G7:H7"/>
    <mergeCell ref="H35:I35"/>
    <mergeCell ref="B10:I10"/>
    <mergeCell ref="B5:B9"/>
    <mergeCell ref="I20:I21"/>
    <mergeCell ref="G20:H21"/>
    <mergeCell ref="C20:F21"/>
    <mergeCell ref="B12:B19"/>
    <mergeCell ref="C6:D6"/>
    <mergeCell ref="C7:D7"/>
    <mergeCell ref="G11:H11"/>
    <mergeCell ref="C11:D11"/>
    <mergeCell ref="E11:F11"/>
    <mergeCell ref="C18:D18"/>
    <mergeCell ref="C19:D19"/>
    <mergeCell ref="E18:F18"/>
    <mergeCell ref="E19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Usuario de Microsoft Office</cp:lastModifiedBy>
  <dcterms:created xsi:type="dcterms:W3CDTF">2018-07-17T21:38:58Z</dcterms:created>
  <dcterms:modified xsi:type="dcterms:W3CDTF">2018-07-22T17:23:34Z</dcterms:modified>
</cp:coreProperties>
</file>