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chartsheet+xml" PartName="/xl/chartsheets/sheet2.xml"/>
  <Override ContentType="application/vnd.openxmlformats-officedocument.spreadsheetml.chartsheet+xml" PartName="/xl/chart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zala" sheetId="1" r:id="rId4"/>
    <sheet state="visible" name="Ikaslearen datuak" sheetId="2" r:id="rId5"/>
    <sheet state="visible" name="Energia" sheetId="3" r:id="rId6"/>
    <sheet state="visible" name="Materialak" sheetId="4" r:id="rId7"/>
    <sheet state="visible" name="Hondakinak" sheetId="5" r:id="rId8"/>
    <sheet state="visible" name="Garraioa" sheetId="6" r:id="rId9"/>
    <sheet state="visible" name="Emaitzak" sheetId="7" r:id="rId10"/>
    <sheet state="visible" name="1. Grafikoa" sheetId="8" r:id="rId11"/>
    <sheet state="visible" name="2. Grafikoa" sheetId="9" r:id="rId12"/>
  </sheets>
  <definedNames/>
  <calcPr/>
  <extLst>
    <ext uri="GoogleSheetsCustomDataVersion1">
      <go:sheetsCustomData xmlns:go="http://customooxmlschemas.google.com/" r:id="rId13" roundtripDataSignature="AMtx7mhj2ahz8dnhj39JBEK4LBZSnBat2Q=="/>
    </ext>
  </extLst>
</workbook>
</file>

<file path=xl/sharedStrings.xml><?xml version="1.0" encoding="utf-8"?>
<sst xmlns="http://schemas.openxmlformats.org/spreadsheetml/2006/main" count="758" uniqueCount="190">
  <si>
    <t>JARDUERA  AKADEMIKOAREN  INGURUMEN-AZTARNA
KALKULATZEKO  TRESNA</t>
  </si>
  <si>
    <r>
      <rPr>
        <rFont val="Arial"/>
        <b/>
        <color theme="1"/>
        <sz val="18.0"/>
      </rPr>
      <t>Ikaslea:</t>
    </r>
    <r>
      <rPr>
        <rFont val="Arial"/>
        <color theme="1"/>
        <sz val="18.0"/>
      </rPr>
      <t xml:space="preserve"> Bueno Viso, Ane
</t>
    </r>
    <r>
      <rPr>
        <rFont val="Arial"/>
        <b/>
        <color theme="1"/>
        <sz val="18.0"/>
      </rPr>
      <t>Zuzendaria:</t>
    </r>
    <r>
      <rPr>
        <rFont val="Arial"/>
        <color theme="1"/>
        <sz val="18.0"/>
      </rPr>
      <t xml:space="preserve"> de Blas Martin, Maite</t>
    </r>
  </si>
  <si>
    <t>Gradu Amaierako Lana 2020/2021</t>
  </si>
  <si>
    <t xml:space="preserve">Proiektua: EHU-Aztarna / Eszenatokien azterketa eta UPV / EHU erakundearen ingurumen eta gizarte aztarna kalkulatzearen emaitzak zabaltzea
Funded by:
CBL Programa (https://www.ehu.eus/eu/web/iraunkortasuna/campus-bizia-lab); IRAUNKORTASUNAREN ARLOKO ZUZENDARITZA, BERRIKUNTZAREN, GIZARTE KONPROMISOAREN ETA KULTURGINTZAREN ARLOKO ERREKTOREORDETZA, UPV / EHU.
CBL Program (https://www.ehu.eus/es/web/iraunkortasuna/campus-bizia-lab); SUSTAINABILITY DIRECTORATE, VICE-RECTORATE OF INNOVATION, SOCIAL COMMITMENT AND CULTURAL ACTION, UPV / EHU. "
Programa CBL (https://www.ehu.eus/es/web/iraunkortasuna/campus-bizia-lab); DIRECCIÓN DE SOSTENIBILIDAD, VICERRECTORADO DE INNOVACIÓN, COMPROMISO SOCIAL Y ACCIÓN CULTURAL, UPV/EHU.                                                                                                          </t>
  </si>
  <si>
    <r>
      <rPr>
        <rFont val="Arial, Helvetica, sans-serif"/>
        <b/>
        <color rgb="FF222222"/>
      </rPr>
      <t xml:space="preserve">Ecoinvent Version 3.7 
Wernet, G., Bauer, C., Steubing, B., Reinhard, J., Moreno-Ruiz, E., and Weidema, B., 2016. The ecoinvent database version 3 (part I): overview and methodology. The International Journal of Life Cycle Assessment, [online] 21(9), pp.1218–1230. 
Eskuragarri: &lt;http://link.springer.com/10.1007/s11367-016-1087-8&gt; [Accessed DD MM YYYY] 
</t>
    </r>
    <r>
      <rPr>
        <rFont val="Arial, Helvetica, sans-serif"/>
        <b/>
        <color rgb="FF222222"/>
        <u/>
      </rPr>
      <t xml:space="preserve">Informazio gehigarria: </t>
    </r>
    <r>
      <rPr>
        <rFont val="Arial, Helvetica, sans-serif"/>
        <b/>
        <color rgb="FF1155CC"/>
        <u/>
      </rPr>
      <t>https://www.ecoinvent.org/support/faqs/first-time-users/how-do-i-cite-ecoinvent.</t>
    </r>
    <r>
      <rPr>
        <rFont val="Arial, Helvetica, sans-serif"/>
        <b/>
        <color rgb="FF222222"/>
      </rPr>
      <t xml:space="preserve">html                                                                                                                                                      </t>
    </r>
  </si>
  <si>
    <t>Ikaslearen datuak</t>
  </si>
  <si>
    <t>Izena</t>
  </si>
  <si>
    <t>Abizena</t>
  </si>
  <si>
    <t>Unibertsitatea</t>
  </si>
  <si>
    <t>Fakultatea</t>
  </si>
  <si>
    <t>Unibertsitate gradua</t>
  </si>
  <si>
    <t>Gradu Amaierako Lanaren Titulua</t>
  </si>
  <si>
    <t>Gradu Amaierako Lana burutzen emandako denbora (egun)</t>
  </si>
  <si>
    <t>Energiaren kontsumoa</t>
  </si>
  <si>
    <t>Prozesua</t>
  </si>
  <si>
    <t xml:space="preserve">Funtzionala
</t>
  </si>
  <si>
    <t>Prozesua datu-basean</t>
  </si>
  <si>
    <t>Deskribapena</t>
  </si>
  <si>
    <t>Kokalekua</t>
  </si>
  <si>
    <t>Teknologia</t>
  </si>
  <si>
    <t>Uraren kontsumoa</t>
  </si>
  <si>
    <t>Lurreko ekotoxikotasuna</t>
  </si>
  <si>
    <t>Lurreko azidotzea</t>
  </si>
  <si>
    <t>Ozono estratosferikoa agortzea</t>
  </si>
  <si>
    <t>Ozonoa eratzea
 Terrestrial ecosystems</t>
  </si>
  <si>
    <t>Ozonoa eratzea (Giza osasuna)</t>
  </si>
  <si>
    <t>Baliabide mineralen urritasuna</t>
  </si>
  <si>
    <t>Itsas eutrofizazioa</t>
  </si>
  <si>
    <t>Itsas ekotoxikotasuna</t>
  </si>
  <si>
    <t>Lurraren erabilera</t>
  </si>
  <si>
    <t>Erradiazio ionizatzailea</t>
  </si>
  <si>
    <t>Giza toxikotasun ez minbiziduna</t>
  </si>
  <si>
    <t>Giza toxikotasun minbiziduna</t>
  </si>
  <si>
    <t>Berotze globala</t>
  </si>
  <si>
    <t>Ur gezako eutrofizazioa</t>
  </si>
  <si>
    <t>Ur gezako ekotoxikotasuna</t>
  </si>
  <si>
    <t>Baliabide fosilen urritasuna</t>
  </si>
  <si>
    <t>Partikula finen eraketa</t>
  </si>
  <si>
    <t>1. Parametroa</t>
  </si>
  <si>
    <t>2. Parametroa</t>
  </si>
  <si>
    <t>3. Parametroa</t>
  </si>
  <si>
    <t>4. Parametroa</t>
  </si>
  <si>
    <t>5. Parametroa</t>
  </si>
  <si>
    <t>Unitatea</t>
  </si>
  <si>
    <t>m³</t>
  </si>
  <si>
    <t>kg 1,4-DCB</t>
  </si>
  <si>
    <t>kg SO₂ eq</t>
  </si>
  <si>
    <t>kg CFC11 eq</t>
  </si>
  <si>
    <t>kg NOx eq</t>
  </si>
  <si>
    <t>kg Cu eq</t>
  </si>
  <si>
    <t>kg N eq</t>
  </si>
  <si>
    <t>m² crop eq</t>
  </si>
  <si>
    <t>kBq Co-60 eq</t>
  </si>
  <si>
    <t>kg CO₂ eq</t>
  </si>
  <si>
    <t>kg P eq</t>
  </si>
  <si>
    <t>kg oil eq</t>
  </si>
  <si>
    <t>kg PM2,5 eq</t>
  </si>
  <si>
    <t>Kopurua</t>
  </si>
  <si>
    <t>Elektrizitatea</t>
  </si>
  <si>
    <t>1 kWh</t>
  </si>
  <si>
    <t>market for electricity, low voltage | electricity, low voltage | Cutoff, U</t>
  </si>
  <si>
    <t>"Datu-base honek 2014. urtean Espainian dagoen tentsio maila baxuko elektrizitatea deskribatzen du. 
Hau 1kWh elektrizitatearen igorpena erakusten du tentsio baxuan. Datu-hornitzaileak kalkulatu ditu, eta ez datoz bat nahitaez 
elektrizitate-ekoizle ezberdinen datu zehaztugabeetan sartu diren ekoizpen-bolumenekin. 2017ko estatistiketan 
oinarrituta kalkulatu dira akzioak: IEA World Energy Statistics and Balances. OECD ILibrary, eISSN: 1683-4240, 
DOI: 10.1787/enestats-data-en eta ENTSO-E: physical Energy &amp; Power Flows, https://www.entso.eu/data/Power-stats/fisiko-fluxu /. 
Grid galerak 2017ko datuetan oinarritzen dira (IEA World Energy Statistics and Balances). 
Informazio gehiago aurki daiteke EkoQueryri buruzko txosten batean, 
"Files" atalean. Jarduera hau tentsio baxuko transmisio sarera bideratutako elektrizitatearen 1kWh-tik abiatzen da. 
Jarduera hau tentsio baxuko elektrizitatearen 1 kWh garraioarekin amaitzen da 
transmisio sarean aeronautikako lineen eta kableen gainean.
Datu-base honen barruan honako hauek daude:
- Elektrizitate isuriak.
- Transmisio sarea.
- Airerako emisio zuzenak (SF6 gas inklinatuetatik, switchge-aren maila 
altuan, elektrizitate eskariari esleitzen zaio, tentsio ertainean).
- Elektrizitate galerak transmisioan.
Datu-base honek ez du barne hartzen.
- Elektrizitate-galerak goi-tentsiotik beheragora, 
horiek transformazio-dataren barruan baitaude.
- Kable eta ekipo teknikoetatik (transformadoreak, switchgearrak, 
zirkuitu-hausleak) isurtzeko olioa ateratzea.
SF6 emisioa switchge-aren produkzioan eta deseraikuntzan, 
transmisio sarearen datasetean azaltzen den bezala. "</t>
  </si>
  <si>
    <t>Espainia</t>
  </si>
  <si>
    <t xml:space="preserve">Teknologia arrunta elektrizitatea transmititzeko eta banatzeko. 
Lur azpiko eta goiko lineak barne hartzen ditu, baita aire zabaleko, hustutako eta SF6-ko lineak ere. 
Elektrizitatearen ekoizpena teknologia-daten arabera. </t>
  </si>
  <si>
    <t>kWh</t>
  </si>
  <si>
    <t>-</t>
  </si>
  <si>
    <t xml:space="preserve">Elektrizitatea
 (Energia berriztagarriak)
</t>
  </si>
  <si>
    <t>market for electricity, low voltage | electricity, low voltage | Cutoff, U, (REN)</t>
  </si>
  <si>
    <t>Teknologia arrunta elektrizitatea transmititzeko eta banatzeko. 
Lur azpiko eta goiko lineak barne hartzen ditu, baita aire zabaleko, hustutako eta SF6-ko lineak ere. 
Elektrizitatearen ekoizpena teknologia-daten arabera.</t>
  </si>
  <si>
    <t>GUZTIRA</t>
  </si>
  <si>
    <t>Materialen kontsumoa</t>
  </si>
  <si>
    <t>Funtzionala</t>
  </si>
  <si>
    <t>Eraikuntza</t>
  </si>
  <si>
    <t>1 m³</t>
  </si>
  <si>
    <t>building construction, multi-storey | building, multi-storey | Cutoff, U</t>
  </si>
  <si>
    <t>Hormigoizko bi eraikin konbinatuta, bata 1927an eraikia eta bestea 1972an, modulu hau solairu anitzeko eraikinen batez besteko moduko bat bihurtzen du. Eraikinaren bizitza 80 urtekoa dela suposatzen da. Modulu hau ez da erabili behar ingurumen-inbentario jakin batean bere garrantzi erlatiboa handia izango balitz; baliteke emaitzak oraindik aldatu izana, hornikuntza-katean izandako aldaketek eragina dutelako, alegia beste datu multzo batzuetan. Datu multzo hau 2. bertsiorako ecoinvent kalitate jarraibideei jarraituz sortu zen. Baliteke ecoinvent 3 bertsioaren aldaketa txostenean deskribatutako aldaketa zentralen mende egon izana (http://www.ecoinvent.org/database/ecoinvent-version-3/reports- aldaketak /), eta eguneratze zentralen emaitzak sakonki berrikusi ziren. Gehitutako aldaketak adibidez. ur-emari koherenteak eta datu basea datu basean zehar. Datu multzo honen dokumentazioa 2. bertsioaren ekoinbentzioen txostenetan aurki daiteke, oraindik ecoinvent webgunearen bidez eskuragarri daudenak. Goian estekatutako aldaketa-txostenak bihurketa-prozesuan egin ziren aldaketa zentral guztiak biltzen ditu.] Erabilitako material garrantzitsuenak eta horien ezabaketa, piezak eraikuntzako gunera eta bizitzaren amaierako azken ezabaketara biltzen dira. Eraikuntza, mantentze eta eraisketetarako elektrizitate eskakizuna ere sartzen da. Operazioa ez dago barne.</t>
  </si>
  <si>
    <t>Europa</t>
  </si>
  <si>
    <t>Zenbait oinarrizko fluxu edo tarteko produktu fluxu RER, UCPTE edo GLO moduluak dira</t>
  </si>
  <si>
    <t>Eraikitako azalera m²-tan</t>
  </si>
  <si>
    <t>Altuera m-tan</t>
  </si>
  <si>
    <t>Urtero erabiltzaileak</t>
  </si>
  <si>
    <t>Eguneko jarduera</t>
  </si>
  <si>
    <t xml:space="preserve">Ordenagailua 
pantailarik gabe
</t>
  </si>
  <si>
    <t>1 unitate</t>
  </si>
  <si>
    <t>computer production, desktop, without screen | computer, desktop, without screen | Cutoff, U</t>
  </si>
  <si>
    <t>Datu multzo honek mahaigaineko ordenagailuaren unitate 1 ekoizten du. Datuek etxean edo bulegoan erabiltzen den mahaigaineko ordenagailu tipikoa adierazten dute. Datuen iturriak EMPA laborategietako pisuetan eta kalkuluetan oinarritzen dira batez ere. Materialak ordenagailu tipiko baten neurketetatik ateratakoak dira, EMPA laborategietan aztertuta, Mandax Pentium 4 motakoa, 2002an eraikia (Pentium 4, prozesadorearen abiadura 2000 MHz, 40 GB RAM HDDa, 512 MB lan memoria, pisu osoa pantailarik gabe eta kartoizko ontzirik gabe 11,3 kg). Txartel grafikoa, sareko txartela, disko gogorra, CD Rom unitatea, elikatze-unitatea, inprimatutako kableen plakak (adibidez, plaka nagusia) eta bateriak bezalako ordenagailuen piezak banako datu multzoetan inbentariatzen dira. ; [Datu multzo hau dagoeneko ecoinvent datu-basearen 2. bertsioan zegoen. Ez zen banaka eguneratu ecoinvent bertsiora 3. Bizi zikloaren inpaktuaren ebaluazioaren emaitzak aldatu egin daitezke, hornidura katean izandako aldaketek eragiten baitute, hau da, beste datu multzo batzuk. Datu multzo hau 2. bertsiorako ecoinvent kalitate jarraibideei jarraituz sortu zen. Baliteke ecoinvent 3 bertsioaren aldaketa txostenean deskribatutako aldaketa zentralen mende egon izana (http://www.ecoinvent.org/database/ecoinvent-version-3/reports- of-changes /), eta eguneratze zentralen emaitzak sakonki berrikusi ziren. Gehitutako aldaketak adibidez. ur-emari koherenteak eta datu basea datu basean zehar. Datu multzo honen dokumentazioa 2. bertsioaren ekoinbentzioen txostenetan aurki daiteke, oraindik ecoinvent webgunearen bidez eskuragarri daudenak. Goian estekatutako aldaketa-txostenak bihurketa-prozesuan zehar egindako aldaketa zentral guztiak biltzen ditu.] Fabrikako atean lehengaiak eta laguntzaileak jasotzetik. Datu multzo honetan materialak (metalak eta plastikoak batez ere) dagozkien fabrikazio prozesuekin (adibidez, xafla ijezteko edo putz moldaketa) sartzen dira. Azpiegitura (fabrika), mahaigaineko ordenagailua muntatzeko elektrizitatea, ur kontsumoa eta industria hondakin ura, sarrerako materialetarako beharrezko itsasontzia, trenbide eta errepideko garraioa, ontziak eta ordenagailua botatzea dira inbentario gehiago.</t>
  </si>
  <si>
    <t>Globala</t>
  </si>
  <si>
    <t>Mahaigaineko ordenagailuaren ekoizpenak altzairua prozesatzeko pausoak ijezketa, ebaketa, errota mozketa eta estaldura ditu. Plastikozko piezak kolpe bidez moldatu edo beharrezko formetara ateratzen dira. Inprimatutako kableen taulan muntatutako piezen (kondentsadoreak, erresistentziak, mikrotxipak eta abar) prozesuen teknologia banakako datu multzoetan deskribatzen da.</t>
  </si>
  <si>
    <t>Unitate</t>
  </si>
  <si>
    <t>Ordenagailuaren bizitza
 (urte)</t>
  </si>
  <si>
    <t xml:space="preserve">Ordenagailu portatila
</t>
  </si>
  <si>
    <t>computer production, laptop | computer, laptop | Cutoff, U</t>
  </si>
  <si>
    <t>Datu multzo honek ordenagailu eramangarri baten unitate 1 ekoizten du. 2005eko erreferentzia urtearen aurreko azken 3 urteetako ordenagailu eramangarri arrunt batean oinarritzen da (Pentium 3, prozesadorearen abiadura 600 MHz, 10 GB RAM, 128 MB memoria, 12,1 hazbeteko pantaila, pisua guztira 3,15 kg hedapen oinarriarekin; hedapena barne oinarria bozgorailurik, etengailurik eta kablerik gabe). Datu nagusiak ekoizle nagusien (HP Omnibook, Hewlett Packard (HP)) ordenagailu eramangarri tipikoa eta EPD orri bat ordezkatzen dituzten literatura datuetan oinarritzen dira. Ordenagailu eramangarrien piezak disko gogorra, CD Rom unitatea, inprimatutako kableen plaka (adibidez, plaka nagusia) eta bateriak inbentarioan daude banako ekoinbentzioen datu multzoetan. ; [Datu multzo hau dagoeneko ecoinvent datu-basearen 2. bertsioan zegoen. Ez zen banaka eguneratu ecoinvent bertsiora 3. Bizi zikloaren inpaktuaren ebaluazioaren emaitzak aldatu egin daitezke, hornidura katean izandako aldaketek eragiten baitute, hau da, beste datu multzo batzuk. Datu multzo hau 2. bertsiorako ecoinvent kalitate jarraibideei jarraituz sortu zen. Baliteke ecoinvent 3 bertsioaren aldaketa txostenean deskribatutako aldaketa zentralen mende egon izana (http://www.ecoinvent.org/database/ecoinvent-version-3/reports- of-changes /), eta eguneratze zentralen emaitzak sakonki berrikusi ziren. Gehitutako aldaketak adibidez. ur-emari koherenteak eta datu basea datu basean zehar. Datu multzo honen dokumentazioa 2. bertsioaren ekoinbentzioen txostenetan aurki daiteke, oraindik ecoinvent webgunearen bidez eskuragarri daudenak. Goian estekatutako aldaketa-txostenak bihurketa-prozesuan zehar egindako aldaketa zentral guztiak biltzen ditu.] Fabrikako atean lehengaiak eta laguntzaileak jasotzetik. Datu multzo honetan materialak (metalak eta plastikoak nagusiki) dagozkion fabrikazio prozesuekin (adibidez, xafla ijeztea, prentsa moldeatzea) daude. Azpiegitura (fabrika), ordenagailu eramangarria muntatzeko elektrizitatea, ur kontsumoa eta industriako hondakin urak, ontziak eta ordenagailu eramangarria botatzea dira inbentario gehiago.</t>
  </si>
  <si>
    <t>Ordenagailu eramangarri baten ekoizpenak metala prozesatzeko xaflen ijezketa eta magnesio piezen prentsa moldatzea barne hartzen ditu. Plastikozko piezak kolpean moldatzen dira edo beharrezko formetan ateratzen dira. Inprimatutako kableen taulan muntatutako piezen (kondentsadoreak, erresistentziak, mikrotxipak eta abar) prozesuen teknologia banakako datu multzoetan deskribatzen da.</t>
  </si>
  <si>
    <t xml:space="preserve">
17 ”-ko LCD pantaila</t>
  </si>
  <si>
    <t>display production, liquid crystal, 17 inches | display, liquid crystal, 17 inches | Cutoff, U</t>
  </si>
  <si>
    <t>Datu multzo honek TFT-LCD ordenagailuaren pantaila osoko unitate baten ekoizpena adierazten du. TFT-LCD ordenagailuaren pantailaren osagai desberdinak adierazten ditu - hau da, LCD panela, kontrol elektronika eta dagozkien fotograma zatiak. Datu nagusiak gaur egun erabiltzen diren TFT-LCD pantailak birziklatzea / berrerabiltzeaz ordenagailu pertsonaletarako eta US-EPA LCA ikerketako informazioan oinarrituta daude, 15 hazbeteko gailuekin lotutako LCD eta CRT produkzioari buruz. Pisu osoa merkatuan dauden 17 hazbeteko LCD pantaila desberdinen Interneteko inkestan oinarritzen da. Ekoizpen ahaleginak datu multzo bereizi batean sartzen dira. [Datu multzo hau dagoeneko ecoinvent datu-basearen 2. bertsioan zegoen. Ez zen banaka eguneratu ecoinvent bertsiora 3. Bizi zikloaren inpaktuaren ebaluazioaren emaitzak oraindik aldatu egin dira, izan ere hornidura katean izandako aldaketek eraginda, hau da, beste datu multzo batzuetan. Datu multzo hau 2. bertsiorako ecoinvent kalitate jarraibideei jarraituz sortu zen. Baliteke ecoinvent 3 bertsioaren aldaketa txostenean deskribatutako aldaketa zentralen mende egon izana (http://www.ecoinvent.org/database/ecoinvent-version-3/reports- of-changes /), eta eguneratze zentralen emaitzak sakonki berrikusi ziren. Gehitutako aldaketak adibidez. ur-emari koherenteak eta datu basea datu basean zehar. Datu multzo honen dokumentazioa 2. bertsioaren ekoinbentzioen txostenetan aurki daiteke, oraindik ecoinvent webgunearen bidez eskuragarri daudenak. Goian estekatutako aldaketa-txostenak bihurketa-prozesuan zehar egindako aldaketa zentral guztiak biltzen ditu.] Fabrikako atean lehengaiak eta laguntzaileak jasotzetik. Datu multzo honek 17 hazbeteko ordenagailuko LCD pantaila osoaren atalak biltzen ditu. Ahalegin guztiak (laguntzaileak, energia, isuriak, hondakinak) loturiko beste datu multzo batean sartzen dira.</t>
  </si>
  <si>
    <t>17 hazbeteko, a-Si, TFT LCD koloreko pantaila</t>
  </si>
  <si>
    <t>Koloreko inprimagailua</t>
  </si>
  <si>
    <t>printer production, laser, colour | printer, laser, colour | Cutoff, U</t>
  </si>
  <si>
    <t>Datu multzo honek laser bidezko koloretako inprimagailu 1 ekoizten du. 2005eko erreferentzia-urtearen aurreko azken 3 urteetako laser koloretako jet inprimagailu tipiko batean oinarritzen da, etxean edo bulego txikietan erabiltzen dena, 4,61 kg-ko pisua duena. Ontzien guztizko pisua 1,6 kg da, batez ere kartoia, poliestireno eta polietilenozko papera. Informazio nagusia ekoizle garrantzitsuen baten Inprimagailu Elektrofotografikoa eta Tintazko Inprimagailua deskribatzen duen Ingurumeneko Produktuen Deklarazioko fitxa batean oinarritzen da. Toner modulu integratua (kolorea) ekoinvent datu multzo baten bidez irudikatzen da. Fabrikako atean lehengaiak eta laguntzaileak jasotzetik. Datu multzo honetan materialak (metalak eta plastikoak nagusiki) dagozkion fabrikazio prozesuekin (adibidez, xafla ijeztea, galdaketa moldatua) daude. Azpiegitura (fabrika), lurpeko uraren kontsumoa, laser inprimagailua muntatzeko elektrizitatea, ur kontsumoa eta industria hondakin ura, ontziak eta laser inprimagailua botatzea dira inbentario gehiago.</t>
  </si>
  <si>
    <t>Laser inprimagailu baten ekoizpenak metala prozesatzeko urratsak xafla ijeztea (altzairua, kobrea), sekzioen barra estrusioa (aluminioa) eta galdaketa (magnesioa) barne hartzen ditu. Plastikozko piezak kolpean edo injekzioan beharrezkoak diren formetan moldatzen dira.</t>
  </si>
  <si>
    <t>Inprimagailuaren bizitza
 (urte)</t>
  </si>
  <si>
    <t>Birziklatutako papera</t>
  </si>
  <si>
    <t>1 kg</t>
  </si>
  <si>
    <t>graphic paper production, 100% recycled | graphic paper, 100% recycled | Cutoff, U</t>
  </si>
  <si>
    <t>Modulu hau birziklatzeko paper grafikoaren Europako ekoizpenaren estrapolazioa da, birziklapeneko 9 paper grafiko arrunten (batez besteko haztatua) oinarrizko datu konfidentzialetan oinarrituta, Suitzako Ingurumen Bulego Federalak FOEN finantzatutako proiektu baten izenean: urteko ekoizpen osoa 1 'da 242.000 tona metriko, hau da, EBko birziklatze grafikoko paperen (egunkaririk gabe) urteko ekoizpenaren% 10,4 inguru (munduko ekoizpenaren% 2,8 gutxi gorabehera). Eskulanaren, lehengaien (adibidez, sailkatu gabeko paper hondakinak, karea, bestelako produktu kimikoak) eta energiaren sarrerarekin hasten den zerbitzua Modulu honek birziklatutako paper grafikoa ekoiztea barne hartzen du - bildu baina sailkatu gabeko hondakin paperak barne, pasta mamia desegiteko, paper ekoizpena, energia ekoizpena -gune, barneko hondakin-uren tratamendua eta laguntzaileen papergintzako garraioak. Ez dira sartzen azpiegiturak, sarrerako materialen garraioa, merkatuko jardueretan sartuta omen dagoelako.</t>
  </si>
  <si>
    <t>Erabilitako teknologiaren batez bestekoa</t>
  </si>
  <si>
    <t>Orri kopurua
(0,09 kg / orri)</t>
  </si>
  <si>
    <t>Birziklatu gabeko papera</t>
  </si>
  <si>
    <t>market for paper, woodcontaining, lightweight coated | paper, woodcontaining, lightweight coated | Cutoff, U</t>
  </si>
  <si>
    <t>Datu multzo honek estalitako paper arinaren (LWC) Europako merkatua adierazten du. Ekoizpenetik entitatera bitarteko garraioaren batez besteko eskakizunen kalkuluak biltzen ditu. LWC papera estalitako paper mekanikoa da, hau da, zuntzen% 90 baino gutxiago pasta kimiko moduan dago. Bereziki inprimatutako materialetarako erabiltzen da, hala nola aldizkarietarako eta egunkarietako papera baino kalitate handiagoa behar duten aldizkarietarako. Datu multzo hau LWC papera hasten da entitate ekoizlearen atetik irteten denean, entitateak erabil ditzaten banatzeko prest. Datu multzo honek Europan kontsumitzen den LWC etxeko eta atzerriko banaketa gune zentral batera batez besteko garraioa barne hartzen du.</t>
  </si>
  <si>
    <t>Iturriko ura</t>
  </si>
  <si>
    <t>market for tap water | tap water | Cutoff, U</t>
  </si>
  <si>
    <t>Datu multzo hau datu multzo globalaren seme gisa sortu da. [Datu multzo honek datu multzo hauek ordezkatu nahi ditu: - iturriko uraren merkatua, erabiltzailea, Europa Suitza gabe, 2011 - 2011 (10c8e59b-4e34-4a05-acbb-8d2fdfeae1b6) ] Jarduera hau iturriko uretik hasten da, presiopean, iturriko ura tratatzeko instalazioan eta iturriko ura banatzeko sarera sartzen da. Jarduera hau 1 kg urarekin amaitzen da kontsumitzailearengan (industrian edo etxekoetan). Datu multzo honek honako hauek ditu: - banaketa sarea - uraren galerak transmisioan. Datu multzo honek ez du barne - banaketan erabilitako energia presio gehigarrirako. Txorrotako ura presiopean dago dagoeneko sarera sartzen denean (ikusi iturriko ura ekoizteko datu multzoak). Hipotesi inplizitua da banaketa-sarean karga-galera gainditzeko banaketan ez dela energia osagarririk behar. Suposizio hori ez da beti zuzena. - ura lurpeko uretara isurtzea ihesen bidez banaketa saretik irteten direnak. Hauek ez dute inolako garrantzirik ematen, tratatutako iturriko urarekin ari garelako.</t>
  </si>
  <si>
    <t>Europa (Suitza gabe)</t>
  </si>
  <si>
    <t>Litro eguneko</t>
  </si>
  <si>
    <t>egun(ak)</t>
  </si>
  <si>
    <t>Hondakinen tratamendua</t>
  </si>
  <si>
    <t>Hondakin-uren 
Tratamendua</t>
  </si>
  <si>
    <t>treatment of wastewater, average, capacity 1E9l/year | wastewater, average | Cutoff, U</t>
  </si>
  <si>
    <t>Hondakin-urak udalerriko hondakin-uren araztegi txikiagoan araztutakoak (4. edukiera klasea), batez besteko kapazitate-tamaina 5320 kapitako baliokide dituen PCEarekin. Hondakin urak ditu (kg / m3-tan): BGA: 0,156 (GSD =% 122,5); DBO: 0,1036 (GSD =% 122,5); DOK: 0,04575 (GSD =% 122,5); TOC: 0,0673 (GSD =% 122,5); SO4-S: 0,044 (GSD =% 122,5); S zatia: 0,002 (GSD =% 122,5); NH4-N: 0,01495 (GSD =% 122,5); NO3-N: 0,00105 (GSD =% 122,5); NO2-N: 0,0004 (GSD =% 122,5); N zatia: 0,003279 (GSD =% 122,5); N org. solv .: 0,008392 (GSD =% 122,5); PO4-P: 0,002459 (GSD =% 122,5); P zatia: 0,0006147 (GSD =% 122,5); Cl: 0,03003 (GSD =% 224,1); F: 0,00003277 (GSD =% 224,1); Honela: 0,0000009 (GSD =% 224,1); Cd: 0,0000002806 (GSD =% 223,8); Co: 0,000001618 (GSD =% 223,8); Cr: 0,00001223 (GSD =% 223,8); Cu: 0,00003744 (GSD =% 223,8); Hg: 0,0000002 (GSD =% 223,8); Mn: 0,000053 (GSD =% 224,1); Mo: 0,0000009574 (GSD =% 223,8); Ni: 0,000006589 (GSD =% 223,8); Pb: 0,000008631 (GSD =% 223,8); Sn: 0,0000034 (GSD =% 224,1); Zn: 0,0001094 (GSD =% 223,8); Si: 0,003126 (GSD =% 224,1); Fe: 0,007093 (GSD =% 224,1); Ca: 0,05083 (GSD =% 224,1); Al: 0,001038 (GSD =% 224,1); K: 0,0003989 (GSD =% 224,1); Mg: 0,005707 (GSD =% 224,1); Na: 0,002186 (GSD =% 224,1); Hondakin uren araztegiko udal garraiorako, garraiatzeko, desegiteko azpiegiturako materialak. Lurraren erabileraren zamak.</t>
  </si>
  <si>
    <t>Hondakin uren tratamendua hiru fasetan (mekanikoa, biologikoa, kimikoa) lohien digestioa (hartzidura) barne, Suitzan batez besteko teknologiaren arabera</t>
  </si>
  <si>
    <t>litro eguneko</t>
  </si>
  <si>
    <t>Hiri-hondakinen 
errausketa</t>
  </si>
  <si>
    <t>treatment of municipal solid waste, incineration | municipal solid waste | Cutoff, U</t>
  </si>
  <si>
    <t>Datu multzo honek hiri hondakin solidoak hondakin solidoen erraustegi (MSWI) batean botatzeko jarduera adierazten du // Datu multzo honen erabilera gomendatua: batez besteko hiri / komunitateko hondakinen nahasketarako. Ez da egokia hondakin material espezifikoa irudikatzeko, hala nola plastikoak, papera, kartoia. Zure hondakinak hondakinen materialen nahasketa espezifikoa badira, banan-banan inbentarioa egin. // Inbentarioan egindako hondakinek% 92,8ko batez besteko hiri hondakin solidoak dituzte, zati erregaia; % 7,23 batez besteko hiri hondakin solidoak, zati erre ezina (inertea); . // Hondakinen osaera (hezea, ppm-tan): berokuntzaren goiko balioa 13,05 MJ / kg; berotzeko balio txikiagoa 11,7 MJ / kg; H2O 225260; O 261060; H 43105; C 338960; S 1532,3; N 3206,1; 757,42 or .; B 7,3826; Cl 6670; Br 129,32; 366,39 F; I 0,012418; 0,73279 Ag; 1.4061 bezala; Ba 152,96; Cd 8.0053; Co 1.3807; 139,58 cr; Cu 930,87; Hg 0,65684; Mn 266,19; Mo 2.0065; Ni 52.342; Pb 413,61; Sb 53.368; Se 0,3281; Sn 99.553; V 9.4572; Zn 1127,9; 470,85 izan; Sc n.a .; Sr n.a .; Ti 2616,4; Tl n.a .; W n.a .; Si 49786; 23628 Fe; Ca 18346; Al 11395; K 2132,7; 2568,9 Mg; Na 4741,6; // Karbonoaren hondakinak biogenikoak diren hondakinen% 61,1. // Oxidatu eta ontziratu ezin diren hondakinen metalen kuota (zati oso txikiak edo meheak alde batera utzi) Burdina:% 72,06; Alu:% 38,71; Kobrea:% 45,44. // Hondakin horren kg batek 0,2221 kg zepa eta 0,02224 kg hondakin sortzen ditu, zabortegira botatzen direnak. Solidotze osagarria 0,008896 kg zementurekin. // Energia ekoizpen garbia: 1,39MJ / kg energia elektrikoa eta 2,85MJ / kg energia termikoa. // Metalezko txatarra birziklatzera berreskuratzea: 9.7909g burdin txatarra, 1.2162g aluminio txatarra, 0.12319g kobre txatarra. hondakinak jasotzeko atetik hondakinak erraustea eta hondakinen bunkerrera errauste plantaren gunean (erraustegira garraiatu gabe) Hondakin espezifikoak epe laburreko lixibiatuen uretara. Zabortegitik lurpeko uretara epe luzerako isurketak.</t>
  </si>
  <si>
    <t>Batez beste MSWI landare suitzarrak 2010ean (sareta-errauskailuak) hauts errautsetarako (ESP) hauspailagailu elektrostatikoa, kutsatutako gas hezeak eta% 25 SNCR,% 42,77 SCR hauts altuak,% 32,68 SCR hauts baxuak -DeNOx instalazioak eta% 0 Denox gabe (erretako hondakinen masaren arabera haztatua, Suitzako batez bestekoa ordezkatuz). Burdinaren txatarra zepetatik bereizteko eraginkortasuna:% 58. Burdinazkoak ez diren txatarrak zepatik bereizteko eraginkortasuna:% 31. Eraginkortasun elektrikoaren teknologia nahasketa% 15,84 eta efizientzia termikoaren teknologia nahasketa% 28,51</t>
  </si>
  <si>
    <t>kg eguneko</t>
  </si>
  <si>
    <t>Hiri-hondakin solidoak 
zabortegian uztea</t>
  </si>
  <si>
    <t>treatment of municipal solid waste, sanitary landfill | municipal solid waste | Cutoff, U</t>
  </si>
  <si>
    <t>Inbentariatutako hondakinek% 21eko papera dute; % 8 karta nahasia; % 15 plastikoak; % 3 material laminatuak; % 2 laminatutako ontziak, adibidez. tetra adreiluak; % 3 ondasun konbinatuak adibidez. zuloak; % 3 beira; % 2 ehunak; % 8 mineral; % 9 produktu naturalak; % 22 material konpostagarria; % 2,65 metal inerteak; % 1 lurrunkor metalak; % 0,0065% bateriak; % 0,34 ondasun elektronikoak; . hondakinen osaera (hezea, ppm-tan): 13,27 MJ / kg berotzeko goiko balioa; berotzeko balio txikiagoa 11,74 MJ / kg; H2O 228830; O 257060; H 48250; C 334230; S 1119; N 3123,8; 893,79 P; B 7.1933; Cl 6866,2; Br 13.552; 56.358 F; I 0,0121; 0,714 ag; 0,62521 bezala; Ba 149,04; Cd 11.748; Co 1.3453; 315,21 Cr; Cu 1212,8; Hg 1,4424; Mn 259,36; Mo 1,9551; Ni 107,38; Pb 502,43; Sb 22.564; Se 0.31969; Sn 73,44; V 9.2147; Zn 1311,2; Izan n.a .; Sc n.a .; Sr n.a .; Ti n.a .; Tl n.a .; W n.a .; Si 48510; Fe 29996; Ca 14062; Al 12420; K 2059,7; Mg 3377,7; Na 5143,9; Karbonoaren zati bat hondakin biogenikoetan% 60,4. Hondakinen degradazio orokorra 100 urtean zehar:% 18,73.; [Datu multzo hau dagoeneko ecoinvent datu-basearen 2. bertsioan zegoen. Ez zen banaka eguneratu ecoinvent 3. bertsiora transferitzean. hornidura-katearen aldaketek eragiten dute, hau da, beste datu multzo batzuetan. Datu multzo hau 2. bertsiorako ecoinvent kalitate jarraibideei jarraituz sortu zen. Baliteke ecoinvent 3 bertsioaren aldaketa txostenean deskribatutako aldaketa zentralen mende egon izana (http://www.ecoinvent.org/database/ecoinvent-version-3/reports- of-changes /), eta eguneratze zentralen emaitzak sakonki berrikusi ziren. Gehitutako aldaketak adibidez. ur-emari koherenteak eta datu basea datu basean zehar. Datu multzo honen dokumentazioa 2. bertsioaren ekoinbentzioen txostenetan aurki daiteke, oraindik ecoinvent webgunearen bidez eskuragarri daudenak. Goian estekatutako aldaketa-txostenak bihurtze-prozesuan zehar egin ziren aldaketa zentral guztiak biltzen ditu.] Hondakinen berariazko epe laburreko isuriak airera zabortegiko gasa erraustearen eta zabortegiaren lixibiatuen bidez. Hondakin uren araztegian epe laburreko lixibiatuen (0-100a) tratamenduaren kargak (araztegietako lohiak udal erraustegian barne). Epe luzeko isurketak zabortegitik lurpeko uretara (oinarrizko estaldura huts egin ondoren).</t>
  </si>
  <si>
    <t>Gainerako mundua</t>
  </si>
  <si>
    <t>TOTAL</t>
  </si>
  <si>
    <t>Garraio beharrak</t>
  </si>
  <si>
    <t>ICE autoarekin garraioa</t>
  </si>
  <si>
    <t>1 ibilgailu-kilometro</t>
  </si>
  <si>
    <t>transport, passenger car with internal combustion engine | transport, passenger car with internal combustion engine | Cutoff, U</t>
  </si>
  <si>
    <t>Jarduera honek batez besteko garraioa eskaintzen du barne errekuntzako motorra duen bidaiarien auto batean. Lotura jarduera bat da, EURO 3, 4 eta 5 klaseetako "garraioa, bidaiarien autoa" espezifikoa produktu generiko batera lotzen duena. Jarduera honek batez besteko garraioa eskaintzen du barne errekuntzako motorreko bidaiarien autoan.</t>
  </si>
  <si>
    <t>Barruko errekuntzako motorra duen bidaiarien batez besteko garraioa. Batez bestekoak auto klase desberdinak hartzen ditu kontuan (EURO 3, EURO 4 eta EURO 5). Hauek, aldi berean, EURO kategoria bakoitzeko auto tamaina desberdinak (txikiak, ertainak eta handiak) eta erregai motak (gasolina, gasolioa eta gas naturala) batez beste dira.</t>
  </si>
  <si>
    <t>pkm
(garraioa)</t>
  </si>
  <si>
    <t>bidaiariak / ibilgailua
(okupazioa)</t>
  </si>
  <si>
    <t>Auto elektrikoarekin 
garraioa</t>
  </si>
  <si>
    <t>transport, passenger car, electric | transport, passenger car, electric | Cutoff, U (copy)</t>
  </si>
  <si>
    <t>Datu multzo honek bidaiarien auto elektriko batekin 1 km-ko bidaia deskribatzen du. Datu multzoa ibilgailuaren masa, bateriaren masa, kontsumoa eta ibilgailuaren eta bateriaren iraupenaren arabera parametrizatzen da. Ibilgailua bateriarik gabeko bateria gehi bateriarik gabe deskribatzen da. Bateriaren kopuruak mantentze lanengatik bateria trukatzea barne hartzen du. Gaur egun, 918,22 kg-ko bateriarik gabeko pisua eta 262 kg-ko bateria duten tamaina trinkoetarako autoaren balio lehenetsiak ematen dira. 150000km-ko autoaren bizitza itxaropena eta 100000-ko ​​bateriaren batez besteko bizitza suposatuz, bigarren bateria bakoitzari buruz ordezkapena behar izatea espero da. Lehenetsitako balioa (150000km / 100000km) * 262 kg bateria hartzen dira kontuan mantentze lanak barne. Bateriaren masaren uneko balio nominala 114Wh / kg-ko energia dentsitatea suposatuz eratorri da eta 120 km inguru gidatzeko eremua izan beharko luke. Datu multzoen eraikuntzak funtsezko parametroak aldatzea ahalbidetzen du (ibilgailuaren masa, bateriaren masa, kontsumoa, bizitza iraupena, etab.) Egoeren espektro zabala estaltzeko. Hala ere, kontuan hartu behar da ibilgailu baten parametro bat aldatzea, adibidez. bere masak, beste parametro batzuetan aldaketak ekar ditzake, adibidez. kontsumoa. Emandako parametro lehenetsiak aldatzerakoan, parametro batek bestearen gainean izan dezakeen eraginari erreparatu behar zaio. Datu multzoak autoa bateriarik gabe, bateria, mantentze-lanak eta bidaian kontsumitutako energia elektrikoa hartzen ditu sarrera gisa. Biak, autoa eta bateria azpiegituratzat hartzen dira nahiz eta kg-tan adierazi. Datsetek balazta, pneumatikoen eta errepidearen higadurak eragindako ihesik gabeko isuriak itzultzen dituzte azpiproduktu gisa.</t>
  </si>
  <si>
    <t>Multzoa 2015. urtera arte adierazgarri izango diren automobilen teknologia berrien batez bestekoetan oinarritzen da.</t>
  </si>
  <si>
    <t>Motor scooterarekin
garraioa</t>
  </si>
  <si>
    <t>transport, passenger, motor scooter | transport, passenger, motor scooter | Cutoff, U</t>
  </si>
  <si>
    <t>Garraioa, bidaiariak, motor scooter, CH 2009" oinarrituta. Datu multzoak kilometro bateko pertsona batek garraiatzea islatzen du patinetean. Edukiera erabiltzea: 1,1 pertsona. Europan 2010ean motozikletan ibiltzeko batez besteko datuetatik eratorritako energia-erabileraren eta funtzionamenduaren isurien datuak. HBEFAren datuak 3,5 lt / 100km erregai kontsumora estrapolatu dira. Datu horiek scooterren funtzionamendua, ekoizpena eta mantentzea eta errepide azpiegituren erabilera barne hartzen dituzte. Datu multzoan bi eta lau aldiko motorren nahasketa aipatzen da. 50cc-ko motorra duen scooter baten funtzionamendurako datuak ere biltzen ditu. Bi aldiko gasolinaren erregai kontsumoa barne. Substantzia gaseosoen eta partikulen materia airean zuzenean isurtzea HBEFAren arabera (2004) motozikletetarako (katalizatzailearekin). Pneumatikoen higadurak eragindako metal astunen isurketak batez besteko bidaiarien autoen isurketetatik estrapolatu dira.</t>
  </si>
  <si>
    <t>50-150cc-ko scooter-aren batez besteko garraioa:% 45 2 aldiz eta% 55 4 aldiz. Bizi itxaropena: 50000km. Energiaren erabilera eta funtzionamenduaren isurketen datuek 50cc-150cc suitzako flotaren batez besteko balioak adierazten dituzte: bi kolpeak:% 45, lau kolpeak:% 55</t>
  </si>
  <si>
    <t>Bizikleta elektrikoarekin
 garraioa</t>
  </si>
  <si>
    <t>1 bidaiari-kilometro</t>
  </si>
  <si>
    <t>transport, passenger, electric bicycle | transport, passenger, electric bicycle | Cutoff, U</t>
  </si>
  <si>
    <t>Datu multzoak bizikleta elektrikoan kilometro bateko pertsona baten garraioa islatzen du. Edukiera erabiltzea: 1 pertsona; [Datu multzo hau dagoeneko ecoinvent datu-basearen 2. bertsioan zegoen. Ez zen banaka eguneratu ecoinvent bertsiora 3. Bizi zikloaren inpaktuaren ebaluazioaren emaitzak oraindik aldatu egin daitezke, aldaketan eragina izan baitute hornidura katea, hau da, beste datu multzo batzuetan. Datu multzo hau 2. bertsiorako ecoinvent kalitate jarraibideei jarraituz sortu zen. Baliteke ecoinvent 3 bertsioaren aldaketa txostenean deskribatutako aldaketa zentralen mende egon izana (http://www.ecoinvent.org/database/ecoinvent-version-3/reports- of-changes /), eta eguneratze zentralen emaitzak sakonki berrikusi ziren. Gehitutako aldaketak adibidez. ur-emari koherenteak eta datu basea datu basean zehar. Datu multzo honen dokumentazioa 2. bertsioaren ekoinbentzioen txostenetan aurki daiteke, oraindik ecoinvent webgunearen bidez eskuragarri daudenak. Goian estekatutako aldaketa-txostenak bihurtze prozesuan zehar egindako aldaketa zentral guztiak biltzen ditu.] Datu hauek bizikleta elektrikoaren funtzionamendua, mantentzea eta botatzea eta errepide azpiegituraren erabilera biltzen dituzte. E-bike funtzionamendurako Suitzako kontsumitzaileen nahasketa erabiltzen da.</t>
  </si>
  <si>
    <t>Garraioa Suitzako kontsumo nahasketarekin. Bizi itxaropena: 15000km</t>
  </si>
  <si>
    <t>Autobusarekin garraioa</t>
  </si>
  <si>
    <t>market for transport, regular bus | transport, regular bus | Cutoff, U</t>
  </si>
  <si>
    <t>Garraioa, ohiko autobusa, CH 2005' oinarrituta. Inbentarioak garraioaren bizitza ziklo osoa aipatzen du. Errepide azpiegituretarako, errepideak eraikitzeagatik sortutako gastuak eta ingurumen esku-hartzeak tona Gordinaren kilometroaren arabera kalkulatu dira. Errepide azpiegituraren ustiapenagatik eta lurzoruaren erabileragatik egindako gastuak urteko ibilgailuaren kilometroaren errendimenduaren arabera esleitu dira. Ibilgailuen kuota garraioaren errendimenduari egozteko 2.39E05 pkm ​​/ ibilgailuko ibilgailuaren bizitza-errendimendua hartu da. Energiaren erabileraren eta errekuntzaren isurketen datuek batez beste Suitzako autobus erregular baten (flota batez bestekoa) 2005. urtean batez beste funtzionatzeko datuak adierazten dituzte, igorpen teknologia desberdinak biltzen dituztenak. ibilgailuaren funtzionamendua; ibilgailuen ekoizpena eta mantentzea; errepidea eraikitzea. Energiaren erabilera eta errekuntza-isurien datu-multzoari dagokionez, erregai-kontsumoa sartzen da. Substantzia gaseosoen, partikulen eta metal astunen aireko isurketa zuzenak kontabilizatzen dira. Partikulen isurketak ihes- eta urradura-isurketak dira. Pneumatikoen urradurak eragindako lurzorura eta uretara metalezko emisioak sartzen dira.</t>
  </si>
  <si>
    <t>Diesela, isuriak tratatzeko hainbat arau. Diesel motorra</t>
  </si>
  <si>
    <t>Tranbiarekin garraioa</t>
  </si>
  <si>
    <t>market for transport, tram | transport, tram | Cutoff, U</t>
  </si>
  <si>
    <t>Garraioa, tranbia, CH 2000" oinarrituta. Inbentarioak garraioaren bizitza ziklo osoa aipatzen du. Ibilgailuen kuota garraioaren errendimenduari egozteko, 59'100'000 pkm / ibilgailuko bizitza guztiko errendimendua hartu da. Datu multzo honek Suitzako tranbiaren energia-erabilera eta errekuntza-isurketak biltzen ditu. Energiaren erabilera eta errekuntzako emisioak zerbitzua elektrizitate kontsumoarekin hasten da. ibilgailuaren funtzionamendua; ibilgailuen ekoizpena eta mantentzea; errepidea eraikitzea. Energia-erabileraren eta errekuntza-isurien zerbitzua kilometro bateko ibilgailu 1 garraiatzeko zerbitzuarekin amaitzen da. Datu multzoak elektrizitate kontsumoa, partikula isuriak eta metal astunen isuria (burdina) barne hartzen ditu.</t>
  </si>
  <si>
    <t>Ibilgailuen funtzionamendurako teknologia guztiak batez besteko datuetan sartzen dira. Energiaren erabilerarako eta errekuntzako igorpenetarako, tranbiaren garraioaren urradurak pneumatikoen eta balaztaren isuriak hartzen dira kontuan.</t>
  </si>
  <si>
    <t>Trolebusarekin garraioa</t>
  </si>
  <si>
    <t>market for transport, trolleybus | transport, trolleybus | Cutoff, U</t>
  </si>
  <si>
    <t>Garraioa, trolebusa, CH 2000" oinarritzat hartuta. Inbentarioak garraioaren bizitza ziklo osoa aipatzen du. Errepide azpiegituretarako, errepideak eraikitzeagatik sortutako gastuak eta ingurumen esku-hartzeak tona Gordinaren kilometroaren arabera kalkulatu dira. Errepide azpiegituraren ustiapenagatik eta lurzoruaren erabileragatik egindako gastuak urteko ibilgailuaren kilometroaren errendimenduaren arabera esleitu dira. Ibilgailuen kuota garraioaren errendimenduari egozteko, 19'867'050 pkm / ibilgailuko ibilgailuaren bizitza-errendimendua hartu da. Energiaren erabilera eta errekuntza isurien datu multzoak Suitzan trolebus baten energia erabilera eta errekuntza isurtzea adierazten du. Energiaren erabilera eta errekuntzako emisioak zerbitzua elektrizitate kontsumoarekin hasten da. ibilgailuaren funtzionamendua; ibilgailuen ekoizpena eta mantentzea; errepidea eraikitzea. Energiaren erabilera eta errekuntza-isurien zerbitzua kilometro 1 baino gehiagoko ibilgailu 1 garraiatzeko zerbitzuarekin amaitzen da. Datu multzoak elektrizitate kontsumoa, partikula isuriak eta metal astunen isurketak barne hartzen ditu.</t>
  </si>
  <si>
    <t>Ibilgailuen funtzionamendurako teknologia guztiak batez besteko datuetan sartzen dira. Errepideen eraikuntza betun eta hormigoizko errepideek osatzen dute. Ibilgailuak fabrikatzeko, datuek egungo teknologia modernoak islatzen dituzte. Orga autobusentzat ez da errekuntza dela eta zuzeneko isuririk gertatzen. Hala ere, pneumatikoen, balaztaren eta errepidearen urraduraren ondoriozko isurpenak kontabilizatzen dira.</t>
  </si>
  <si>
    <t>Metroarekin garraioa</t>
  </si>
  <si>
    <t>transport, passenger train | transport, passenger train | Cutoff, U</t>
  </si>
  <si>
    <t>Garraioa, bidaiarien trena, AT / BE / DE / FR / IT, 2008" oinarritzat hartuta. Inbentarioak garraioaren bizitza ziklo osoa aipatzen du. Trenbide azpiegituretarako, trenbideen eraikuntza dela eta egindako gastuak eta ingurumen esku-hartzeak tona Gordinaren kilometroaren arabera kalkulatu dira. Trenbide azpiegituraren ustiapenaren eta lurzoruaren erabileraren gastuak urteko tren kilometroaren errendimenduaren arabera esleitu dira. Datu multzo honek batez besteko balio globalak irudikatzen ditu. Multzoa azpiegitura sarrera (trena eta trenbidea) bidaiarien garraiorako erabiltzen hasten denean hasten da. Moduluak moduluei "ibilgailuaren funtzionamendua" deitzen dio; 'ibilgailuen ekoizpena, mantentzea eta botatzea'; «trenbideen eraikuntza eta mantenimendua eta ezabatzea».</t>
  </si>
  <si>
    <t>Ibilgailuen funtzionamendurako teknologia guztiak batez besteko datuetan sartzen dira. Trenbideen eraikuntzak ohiko legar bidezko oheak jorratzen ditu. Ibilgailuak fabrikatzeko, datuek gaur egun Suitzako tren mota nagusia (IC2000) islatzen dute.</t>
  </si>
  <si>
    <t>Trenarekin garraioa</t>
  </si>
  <si>
    <t>1 t-kilometro</t>
  </si>
  <si>
    <t>market for transport, freight train | transport, freight train | Cutoff, U</t>
  </si>
  <si>
    <t>Jarduera honek garraio, merkantzia eta tren merkatu taldea ordezkatzen du.</t>
  </si>
  <si>
    <t>tkm
(garraioa)</t>
  </si>
  <si>
    <t>Kamioiarekin garraioa</t>
  </si>
  <si>
    <t>market group for transport, freight, light commercial vehicle | transport, freight, light commercial vehicle | Cutoff, U</t>
  </si>
  <si>
    <t>Jarduera honek garraio, merkantzia eta ibilgailu komertzial arineko merkatu taldea ordezkatzen du.</t>
  </si>
  <si>
    <t>Ibilgailu komertzial 
arinarekin garraioa</t>
  </si>
  <si>
    <t>market group for transport, freight, lorry, unspecified | transport, freight, lorry, unspecified | Cutoff, U</t>
  </si>
  <si>
    <t>Jarduera honek garraio, merkantzia, kamioi, zehaztu gabeko merkatu taldea ordezkatzen du.</t>
  </si>
  <si>
    <t>Jarduera akademikoen 
ingurumen inpaktua</t>
  </si>
  <si>
    <t xml:space="preserve"> </t>
  </si>
  <si>
    <t>INPAKTU TOTALA</t>
  </si>
  <si>
    <t>GrALean inbertitutako denbora (egunak)</t>
  </si>
  <si>
    <t>GrALean sortutako inpaktua eguneko</t>
  </si>
  <si>
    <t>Inpaktua pertsonako
2010. urtean</t>
  </si>
  <si>
    <t>Inpaktua eguneko
2010. urtean</t>
  </si>
  <si>
    <t>Balio normalizatuak</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</si>
</sst>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
    <numFmt numFmtId="165" formatCode="0.0"/>
    <numFmt numFmtId="166" formatCode="0.0000"/>
  </numFmts>
  <fonts count="24">
    <font>
      <sz val="11.0"/>
      <color theme="1"/>
      <name val="Liberation sans"/>
    </font>
    <font>
      <sz val="30.0"/>
      <color theme="1"/>
      <name val="Arial"/>
    </font>
    <font/>
    <font>
      <sz val="18.0"/>
      <color theme="1"/>
      <name val="Calibri"/>
    </font>
    <font>
      <b/>
      <sz val="15.0"/>
      <color theme="1"/>
      <name val="Arial"/>
    </font>
    <font>
      <b/>
      <color rgb="FF222222"/>
      <name val="Arial"/>
    </font>
    <font>
      <b/>
      <u/>
      <color rgb="FF222222"/>
      <name val="Arial"/>
    </font>
    <font>
      <b/>
      <sz val="30.0"/>
      <color theme="1"/>
      <name val="Arial"/>
    </font>
    <font>
      <sz val="11.0"/>
      <color theme="1"/>
      <name val="Calibri"/>
    </font>
    <font>
      <b/>
      <sz val="12.0"/>
      <color theme="1"/>
      <name val="Calibri"/>
    </font>
    <font>
      <color theme="1"/>
      <name val="Calibri"/>
    </font>
    <font>
      <b/>
      <sz val="18.0"/>
      <color theme="1"/>
      <name val="Arial"/>
    </font>
    <font>
      <sz val="48.0"/>
      <color theme="1"/>
      <name val="Arial"/>
    </font>
    <font>
      <b/>
      <sz val="9.0"/>
      <color theme="1"/>
      <name val="Arial"/>
    </font>
    <font>
      <b/>
      <sz val="9.0"/>
      <color theme="1"/>
      <name val="Liberation sans"/>
    </font>
    <font>
      <sz val="9.0"/>
      <color theme="1"/>
      <name val="Liberation sans"/>
    </font>
    <font>
      <sz val="9.0"/>
      <color theme="1"/>
      <name val="Arial"/>
    </font>
    <font>
      <b/>
      <sz val="18.0"/>
      <name val="Arial"/>
    </font>
    <font>
      <b/>
      <sz val="11.0"/>
      <color theme="1"/>
      <name val="Arial"/>
    </font>
    <font>
      <b/>
      <sz val="10.0"/>
      <color theme="1"/>
      <name val="Liberation sans"/>
    </font>
    <font>
      <b/>
      <sz val="7.0"/>
      <color theme="1"/>
      <name val="Arial"/>
    </font>
    <font>
      <b/>
      <sz val="11.0"/>
      <color theme="1"/>
      <name val="Liberation sans"/>
    </font>
    <font>
      <sz val="24.0"/>
      <color theme="1"/>
      <name val="Calibri"/>
    </font>
    <font>
      <b/>
      <sz val="11.0"/>
      <color theme="1"/>
      <name val="&quot;liberation sans&quot;"/>
    </font>
  </fonts>
  <fills count="8">
    <fill>
      <patternFill patternType="none"/>
    </fill>
    <fill>
      <patternFill patternType="lightGray"/>
    </fill>
    <fill>
      <patternFill patternType="solid">
        <fgColor rgb="FFE7E6E6"/>
        <bgColor rgb="FFE7E6E6"/>
      </patternFill>
    </fill>
    <fill>
      <patternFill patternType="solid">
        <fgColor rgb="FFE2EFD9"/>
        <bgColor rgb="FFE2EFD9"/>
      </patternFill>
    </fill>
    <fill>
      <patternFill patternType="solid">
        <fgColor theme="7"/>
        <bgColor theme="7"/>
      </patternFill>
    </fill>
    <fill>
      <patternFill patternType="solid">
        <fgColor rgb="FFFEF2CB"/>
        <bgColor rgb="FFFEF2CB"/>
      </patternFill>
    </fill>
    <fill>
      <patternFill patternType="solid">
        <fgColor rgb="FFFFFFFF"/>
        <bgColor rgb="FFFFFFFF"/>
      </patternFill>
    </fill>
    <fill>
      <patternFill patternType="solid">
        <fgColor rgb="FFE97D7D"/>
        <bgColor rgb="FFE97D7D"/>
      </patternFill>
    </fill>
  </fills>
  <borders count="43">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border>
    <border>
      <right style="thick">
        <color rgb="FF000000"/>
      </right>
    </border>
    <border>
      <left style="thick">
        <color rgb="FF000000"/>
      </left>
      <bottom style="thick">
        <color rgb="FF000000"/>
      </bottom>
    </border>
    <border>
      <bottom style="thick">
        <color rgb="FF000000"/>
      </bottom>
    </border>
    <border>
      <right style="thick">
        <color rgb="FF000000"/>
      </right>
      <bottom style="thick">
        <color rgb="FF000000"/>
      </bottom>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bottom style="thin">
        <color rgb="FF000000"/>
      </bottom>
    </border>
    <border>
      <right style="thin">
        <color rgb="FF000000"/>
      </right>
    </border>
    <border>
      <right style="thin">
        <color rgb="FF000000"/>
      </right>
      <bottom style="thin">
        <color rgb="FF000000"/>
      </bottom>
    </border>
    <border>
      <left style="thin">
        <color rgb="FF000000"/>
      </left>
      <right style="thin">
        <color rgb="FF000000"/>
      </right>
      <top style="thin">
        <color rgb="FF000000"/>
      </top>
    </border>
    <border>
      <right/>
      <top style="thin">
        <color rgb="FF000000"/>
      </top>
      <bottom/>
    </border>
    <border>
      <left/>
      <right/>
      <top style="thin">
        <color rgb="FF000000"/>
      </top>
      <bottom/>
    </border>
    <border>
      <left/>
      <top style="thin">
        <color rgb="FF000000"/>
      </top>
      <bottom/>
    </border>
    <border>
      <top style="thin">
        <color rgb="FF000000"/>
      </top>
      <bottom/>
    </border>
    <border>
      <left/>
      <right style="thin">
        <color rgb="FF000000"/>
      </right>
      <top style="thin">
        <color rgb="FF000000"/>
      </top>
      <bottom/>
    </border>
    <border>
      <left style="thin">
        <color rgb="FF000000"/>
      </left>
      <right style="thin">
        <color rgb="FF000000"/>
      </right>
      <bottom style="thin">
        <color rgb="FF000000"/>
      </bottom>
    </border>
    <border>
      <right/>
      <top/>
      <bottom style="thin">
        <color rgb="FF000000"/>
      </bottom>
    </border>
    <border>
      <left/>
      <right/>
      <top/>
      <bottom style="thin">
        <color rgb="FF000000"/>
      </bottom>
    </border>
    <border>
      <lef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border>
    <border>
      <left/>
      <right/>
    </border>
    <border>
      <left/>
      <right/>
      <bottom style="thin">
        <color rgb="FF000000"/>
      </bottom>
    </border>
    <border>
      <left/>
      <right/>
      <top style="thin">
        <color rgb="FF000000"/>
      </top>
    </border>
    <border>
      <left/>
      <right style="thin">
        <color rgb="FF000000"/>
      </right>
      <bottom style="thin">
        <color rgb="FF000000"/>
      </bottom>
    </border>
    <border>
      <left/>
      <right style="thin">
        <color rgb="FF000000"/>
      </right>
    </border>
  </borders>
  <cellStyleXfs count="1">
    <xf borderId="0" fillId="0" fontId="0" numFmtId="0" applyAlignment="1" applyFont="1"/>
  </cellStyleXfs>
  <cellXfs count="145">
    <xf borderId="0" fillId="0" fontId="0" numFmtId="0" xfId="0" applyAlignment="1" applyFont="1">
      <alignment readingOrder="0" shrinkToFit="0" vertical="bottom" wrapText="0"/>
    </xf>
    <xf borderId="1" fillId="2" fontId="1" numFmtId="0" xfId="0" applyAlignment="1" applyBorder="1" applyFill="1" applyFont="1">
      <alignment horizontal="center" readingOrder="0" vertical="center"/>
    </xf>
    <xf borderId="2" fillId="0" fontId="2" numFmtId="0" xfId="0" applyBorder="1" applyFont="1"/>
    <xf borderId="3" fillId="0" fontId="2" numFmtId="0" xfId="0" applyBorder="1" applyFont="1"/>
    <xf borderId="4" fillId="0" fontId="2" numFmtId="0" xfId="0" applyBorder="1" applyFont="1"/>
    <xf borderId="5" fillId="0" fontId="2" numFmtId="0" xfId="0" applyBorder="1" applyFont="1"/>
    <xf borderId="6" fillId="0" fontId="2" numFmtId="0" xfId="0" applyBorder="1" applyFont="1"/>
    <xf borderId="7" fillId="0" fontId="2" numFmtId="0" xfId="0" applyBorder="1" applyFont="1"/>
    <xf borderId="8" fillId="0" fontId="2" numFmtId="0" xfId="0" applyBorder="1" applyFont="1"/>
    <xf borderId="1" fillId="2" fontId="3" numFmtId="0" xfId="0" applyAlignment="1" applyBorder="1" applyFont="1">
      <alignment readingOrder="0" vertical="center"/>
    </xf>
    <xf borderId="9" fillId="2" fontId="4" numFmtId="0" xfId="0" applyAlignment="1" applyBorder="1" applyFont="1">
      <alignment horizontal="center" readingOrder="0"/>
    </xf>
    <xf borderId="10" fillId="0" fontId="2" numFmtId="0" xfId="0" applyBorder="1" applyFont="1"/>
    <xf borderId="11" fillId="0" fontId="2" numFmtId="0" xfId="0" applyBorder="1" applyFont="1"/>
    <xf borderId="12" fillId="3" fontId="5" numFmtId="0" xfId="0" applyAlignment="1" applyBorder="1" applyFill="1" applyFont="1">
      <alignment horizontal="center" readingOrder="0" vertical="top"/>
    </xf>
    <xf borderId="13" fillId="0" fontId="2" numFmtId="0" xfId="0" applyBorder="1" applyFont="1"/>
    <xf borderId="14" fillId="0" fontId="2" numFmtId="0" xfId="0" applyBorder="1" applyFont="1"/>
    <xf borderId="15" fillId="3" fontId="6" numFmtId="0" xfId="0" applyAlignment="1" applyBorder="1" applyFont="1">
      <alignment horizontal="center" readingOrder="0" vertical="top"/>
    </xf>
    <xf borderId="16" fillId="0" fontId="2" numFmtId="0" xfId="0" applyBorder="1" applyFont="1"/>
    <xf borderId="17" fillId="0" fontId="2" numFmtId="0" xfId="0" applyBorder="1" applyFont="1"/>
    <xf borderId="12" fillId="4" fontId="7" numFmtId="0" xfId="0" applyAlignment="1" applyBorder="1" applyFill="1" applyFont="1">
      <alignment horizontal="center" readingOrder="0"/>
    </xf>
    <xf borderId="0" fillId="0" fontId="8" numFmtId="0" xfId="0" applyAlignment="1" applyFont="1">
      <alignment vertical="bottom"/>
    </xf>
    <xf borderId="18" fillId="0" fontId="8" numFmtId="0" xfId="0" applyAlignment="1" applyBorder="1" applyFont="1">
      <alignment vertical="bottom"/>
    </xf>
    <xf borderId="19" fillId="0" fontId="8" numFmtId="0" xfId="0" applyAlignment="1" applyBorder="1" applyFont="1">
      <alignment vertical="bottom"/>
    </xf>
    <xf borderId="18" fillId="2" fontId="9" numFmtId="0" xfId="0" applyAlignment="1" applyBorder="1" applyFont="1">
      <alignment readingOrder="0" vertical="bottom"/>
    </xf>
    <xf borderId="18" fillId="0" fontId="2" numFmtId="0" xfId="0" applyBorder="1" applyFont="1"/>
    <xf borderId="20" fillId="0" fontId="2" numFmtId="0" xfId="0" applyBorder="1" applyFont="1"/>
    <xf borderId="18" fillId="5" fontId="10" numFmtId="0" xfId="0" applyAlignment="1" applyBorder="1" applyFill="1" applyFont="1">
      <alignment horizontal="center"/>
    </xf>
    <xf borderId="13" fillId="2" fontId="9" numFmtId="0" xfId="0" applyAlignment="1" applyBorder="1" applyFont="1">
      <alignment readingOrder="0" vertical="bottom"/>
    </xf>
    <xf borderId="18" fillId="5" fontId="10" numFmtId="0" xfId="0" applyAlignment="1" applyBorder="1" applyFont="1">
      <alignment horizontal="center" readingOrder="0"/>
    </xf>
    <xf borderId="12" fillId="4" fontId="11" numFmtId="0" xfId="0" applyAlignment="1" applyBorder="1" applyFont="1">
      <alignment horizontal="center" readingOrder="0" vertical="center"/>
    </xf>
    <xf borderId="0" fillId="6" fontId="12" numFmtId="0" xfId="0" applyAlignment="1" applyFill="1" applyFont="1">
      <alignment horizontal="center" readingOrder="0" vertical="center"/>
    </xf>
    <xf borderId="21" fillId="2" fontId="13" numFmtId="0" xfId="0" applyAlignment="1" applyBorder="1" applyFont="1">
      <alignment horizontal="center" readingOrder="0" vertical="center"/>
    </xf>
    <xf borderId="22" fillId="2" fontId="13" numFmtId="0" xfId="0" applyAlignment="1" applyBorder="1" applyFont="1">
      <alignment horizontal="center" readingOrder="0" shrinkToFit="0" vertical="center" wrapText="1"/>
    </xf>
    <xf borderId="23" fillId="2" fontId="13" numFmtId="0" xfId="0" applyAlignment="1" applyBorder="1" applyFont="1">
      <alignment horizontal="center" readingOrder="0" shrinkToFit="0" vertical="center" wrapText="1"/>
    </xf>
    <xf borderId="23" fillId="2" fontId="13" numFmtId="0" xfId="0" applyAlignment="1" applyBorder="1" applyFont="1">
      <alignment horizontal="center" readingOrder="0" vertical="center"/>
    </xf>
    <xf borderId="23" fillId="2" fontId="14" numFmtId="0" xfId="0" applyAlignment="1" applyBorder="1" applyFont="1">
      <alignment horizontal="center" readingOrder="0" shrinkToFit="0" vertical="center" wrapText="1"/>
    </xf>
    <xf borderId="24" fillId="5" fontId="13" numFmtId="0" xfId="0" applyAlignment="1" applyBorder="1" applyFont="1">
      <alignment horizontal="center" readingOrder="0" vertical="center"/>
    </xf>
    <xf borderId="25" fillId="0" fontId="2" numFmtId="0" xfId="0" applyBorder="1" applyFont="1"/>
    <xf borderId="23" fillId="3" fontId="14" numFmtId="0" xfId="0" applyAlignment="1" applyBorder="1" applyFont="1">
      <alignment horizontal="center" readingOrder="0" shrinkToFit="0" vertical="center" wrapText="1"/>
    </xf>
    <xf borderId="23" fillId="3" fontId="14" numFmtId="0" xfId="0" applyAlignment="1" applyBorder="1" applyFont="1">
      <alignment horizontal="center" readingOrder="0" vertical="center"/>
    </xf>
    <xf borderId="24" fillId="3" fontId="14" numFmtId="0" xfId="0" applyAlignment="1" applyBorder="1" applyFont="1">
      <alignment horizontal="center" readingOrder="0" shrinkToFit="0" vertical="center" wrapText="1"/>
    </xf>
    <xf borderId="24" fillId="3" fontId="13" numFmtId="0" xfId="0" applyAlignment="1" applyBorder="1" applyFont="1">
      <alignment horizontal="center" readingOrder="0" shrinkToFit="0" vertical="center" wrapText="1"/>
    </xf>
    <xf borderId="26" fillId="3" fontId="14" numFmtId="0" xfId="0" applyAlignment="1" applyBorder="1" applyFont="1">
      <alignment horizontal="center" readingOrder="0" shrinkToFit="0" vertical="center" wrapText="1"/>
    </xf>
    <xf borderId="27" fillId="0" fontId="2" numFmtId="0" xfId="0" applyBorder="1" applyFont="1"/>
    <xf borderId="28" fillId="2" fontId="13" numFmtId="0" xfId="0" applyAlignment="1" applyBorder="1" applyFont="1">
      <alignment horizontal="center" readingOrder="0" shrinkToFit="0" vertical="center" wrapText="1"/>
    </xf>
    <xf borderId="29" fillId="2" fontId="14" numFmtId="0" xfId="0" applyAlignment="1" applyBorder="1" applyFont="1">
      <alignment horizontal="center" shrinkToFit="0" vertical="center" wrapText="1"/>
    </xf>
    <xf borderId="29" fillId="2" fontId="14" numFmtId="0" xfId="0" applyAlignment="1" applyBorder="1" applyFont="1">
      <alignment horizontal="center" readingOrder="0" vertical="center"/>
    </xf>
    <xf borderId="29" fillId="2" fontId="13" numFmtId="0" xfId="0" applyAlignment="1" applyBorder="1" applyFont="1">
      <alignment horizontal="center" readingOrder="0" vertical="center"/>
    </xf>
    <xf borderId="29" fillId="5" fontId="13" numFmtId="0" xfId="0" applyAlignment="1" applyBorder="1" applyFont="1">
      <alignment horizontal="center" readingOrder="0" vertical="center"/>
    </xf>
    <xf borderId="29" fillId="3" fontId="14" numFmtId="0" xfId="0" applyAlignment="1" applyBorder="1" applyFont="1">
      <alignment horizontal="center" readingOrder="0" vertical="center"/>
    </xf>
    <xf borderId="29" fillId="3" fontId="13" numFmtId="0" xfId="0" applyAlignment="1" applyBorder="1" applyFont="1">
      <alignment horizontal="center" readingOrder="0" vertical="center"/>
    </xf>
    <xf borderId="30" fillId="3" fontId="14" numFmtId="0" xfId="0" applyAlignment="1" applyBorder="1" applyFont="1">
      <alignment horizontal="center" readingOrder="0" vertical="center"/>
    </xf>
    <xf borderId="31" fillId="3" fontId="13" numFmtId="0" xfId="0" applyAlignment="1" applyBorder="1" applyFont="1">
      <alignment horizontal="center" readingOrder="0" vertical="center"/>
    </xf>
    <xf borderId="32" fillId="2" fontId="13" numFmtId="0" xfId="0" applyAlignment="1" applyBorder="1" applyFont="1">
      <alignment horizontal="center" readingOrder="0" vertical="center"/>
    </xf>
    <xf borderId="33" fillId="2" fontId="15" numFmtId="0" xfId="0" applyAlignment="1" applyBorder="1" applyFont="1">
      <alignment horizontal="center" shrinkToFit="0" vertical="center" wrapText="1"/>
    </xf>
    <xf borderId="33" fillId="2" fontId="16" numFmtId="0" xfId="0" applyAlignment="1" applyBorder="1" applyFont="1">
      <alignment horizontal="center" readingOrder="0" shrinkToFit="0" vertical="center" wrapText="1"/>
    </xf>
    <xf borderId="33" fillId="2" fontId="15" numFmtId="164" xfId="0" applyAlignment="1" applyBorder="1" applyFont="1" applyNumberFormat="1">
      <alignment horizontal="center" vertical="center"/>
    </xf>
    <xf borderId="33" fillId="2" fontId="16" numFmtId="164" xfId="0" applyAlignment="1" applyBorder="1" applyFont="1" applyNumberFormat="1">
      <alignment horizontal="center" vertical="center"/>
    </xf>
    <xf borderId="33" fillId="5" fontId="16" numFmtId="165" xfId="0" applyAlignment="1" applyBorder="1" applyFont="1" applyNumberFormat="1">
      <alignment horizontal="center" readingOrder="0" vertical="center"/>
    </xf>
    <xf quotePrefix="1" borderId="33" fillId="5" fontId="15" numFmtId="165" xfId="0" applyAlignment="1" applyBorder="1" applyFont="1" applyNumberFormat="1">
      <alignment horizontal="center" vertical="center"/>
    </xf>
    <xf borderId="34" fillId="5" fontId="16" numFmtId="164" xfId="0" applyAlignment="1" applyBorder="1" applyFont="1" applyNumberFormat="1">
      <alignment horizontal="center" vertical="center"/>
    </xf>
    <xf borderId="33" fillId="3" fontId="15" numFmtId="164" xfId="0" applyAlignment="1" applyBorder="1" applyFont="1" applyNumberFormat="1">
      <alignment horizontal="center" vertical="center"/>
    </xf>
    <xf borderId="35" fillId="3" fontId="15" numFmtId="164" xfId="0" applyAlignment="1" applyBorder="1" applyFont="1" applyNumberFormat="1">
      <alignment horizontal="center" vertical="center"/>
    </xf>
    <xf borderId="33" fillId="2" fontId="16" numFmtId="0" xfId="0" applyAlignment="1" applyBorder="1" applyFont="1">
      <alignment horizontal="center" shrinkToFit="0" vertical="center" wrapText="1"/>
    </xf>
    <xf borderId="34" fillId="3" fontId="15" numFmtId="164" xfId="0" applyAlignment="1" applyBorder="1" applyFont="1" applyNumberFormat="1">
      <alignment horizontal="center" vertical="center"/>
    </xf>
    <xf borderId="32" fillId="3" fontId="13" numFmtId="0" xfId="0" applyAlignment="1" applyBorder="1" applyFont="1">
      <alignment horizontal="center" readingOrder="0" vertical="center"/>
    </xf>
    <xf borderId="13" fillId="2" fontId="16" numFmtId="0" xfId="0" applyAlignment="1" applyBorder="1" applyFont="1">
      <alignment horizontal="center" shrinkToFit="0" vertical="center" wrapText="1"/>
    </xf>
    <xf borderId="13" fillId="2" fontId="16" numFmtId="0" xfId="0" applyAlignment="1" applyBorder="1" applyFont="1">
      <alignment horizontal="center" readingOrder="0" shrinkToFit="0" vertical="center" wrapText="1"/>
    </xf>
    <xf borderId="34" fillId="5" fontId="16" numFmtId="0" xfId="0" applyAlignment="1" applyBorder="1" applyFont="1">
      <alignment horizontal="center" vertical="center"/>
    </xf>
    <xf borderId="0" fillId="0" fontId="10" numFmtId="0" xfId="0" applyAlignment="1" applyFont="1">
      <alignment horizontal="center" vertical="center"/>
    </xf>
    <xf borderId="0" fillId="0" fontId="0" numFmtId="11" xfId="0" applyFont="1" applyNumberFormat="1"/>
    <xf borderId="31" fillId="3" fontId="14" numFmtId="0" xfId="0" applyAlignment="1" applyBorder="1" applyFont="1">
      <alignment horizontal="center" readingOrder="0" vertical="center"/>
    </xf>
    <xf borderId="33" fillId="2" fontId="15" numFmtId="0" xfId="0" applyAlignment="1" applyBorder="1" applyFont="1">
      <alignment horizontal="center" readingOrder="0" shrinkToFit="0" vertical="center" wrapText="1"/>
    </xf>
    <xf borderId="33" fillId="5" fontId="16" numFmtId="0" xfId="0" applyAlignment="1" applyBorder="1" applyFont="1">
      <alignment horizontal="center" readingOrder="0" vertical="center"/>
    </xf>
    <xf borderId="33" fillId="5" fontId="16" numFmtId="0" xfId="0" applyAlignment="1" applyBorder="1" applyFont="1">
      <alignment horizontal="center" readingOrder="0" shrinkToFit="0" vertical="center" wrapText="1"/>
    </xf>
    <xf borderId="33" fillId="3" fontId="16" numFmtId="164" xfId="0" applyAlignment="1" applyBorder="1" applyFont="1" applyNumberFormat="1">
      <alignment horizontal="center" vertical="center"/>
    </xf>
    <xf borderId="35" fillId="3" fontId="16" numFmtId="164" xfId="0" applyAlignment="1" applyBorder="1" applyFont="1" applyNumberFormat="1">
      <alignment horizontal="center" vertical="center"/>
    </xf>
    <xf borderId="36" fillId="2" fontId="16" numFmtId="0" xfId="0" applyAlignment="1" applyBorder="1" applyFont="1">
      <alignment horizontal="center" readingOrder="0" shrinkToFit="0" vertical="center" wrapText="1"/>
    </xf>
    <xf borderId="37" fillId="2" fontId="13" numFmtId="0" xfId="0" applyAlignment="1" applyBorder="1" applyFont="1">
      <alignment horizontal="center" readingOrder="0" vertical="center"/>
    </xf>
    <xf borderId="38" fillId="2" fontId="16" numFmtId="0" xfId="0" applyAlignment="1" applyBorder="1" applyFont="1">
      <alignment horizontal="center" readingOrder="0" shrinkToFit="0" vertical="center" wrapText="1"/>
    </xf>
    <xf borderId="38" fillId="2" fontId="15" numFmtId="0" xfId="0" applyAlignment="1" applyBorder="1" applyFont="1">
      <alignment horizontal="center" shrinkToFit="0" vertical="center" wrapText="1"/>
    </xf>
    <xf borderId="38" fillId="2" fontId="15" numFmtId="0" xfId="0" applyAlignment="1" applyBorder="1" applyFont="1">
      <alignment horizontal="center" readingOrder="0" shrinkToFit="0" vertical="center" wrapText="1"/>
    </xf>
    <xf borderId="38" fillId="5" fontId="16" numFmtId="0" xfId="0" applyAlignment="1" applyBorder="1" applyFont="1">
      <alignment horizontal="center" readingOrder="0" vertical="center"/>
    </xf>
    <xf borderId="27" fillId="2" fontId="13" numFmtId="0" xfId="0" applyAlignment="1" applyBorder="1" applyFont="1">
      <alignment horizontal="center" readingOrder="0" vertical="center"/>
    </xf>
    <xf borderId="39" fillId="2" fontId="15" numFmtId="0" xfId="0" applyAlignment="1" applyBorder="1" applyFont="1">
      <alignment horizontal="center" shrinkToFit="0" vertical="center" wrapText="1"/>
    </xf>
    <xf borderId="39" fillId="2" fontId="15" numFmtId="0" xfId="0" applyAlignment="1" applyBorder="1" applyFont="1">
      <alignment horizontal="center" readingOrder="0" shrinkToFit="0" vertical="center" wrapText="1"/>
    </xf>
    <xf borderId="39" fillId="2" fontId="16" numFmtId="0" xfId="0" applyAlignment="1" applyBorder="1" applyFont="1">
      <alignment horizontal="center" readingOrder="0" shrinkToFit="0" vertical="center" wrapText="1"/>
    </xf>
    <xf borderId="39" fillId="2" fontId="16" numFmtId="0" xfId="0" applyAlignment="1" applyBorder="1" applyFont="1">
      <alignment horizontal="center" shrinkToFit="0" vertical="center" wrapText="1"/>
    </xf>
    <xf borderId="39" fillId="5" fontId="16" numFmtId="0" xfId="0" applyAlignment="1" applyBorder="1" applyFont="1">
      <alignment horizontal="center" readingOrder="0" vertical="center"/>
    </xf>
    <xf borderId="34" fillId="2" fontId="16" numFmtId="0" xfId="0" applyAlignment="1" applyBorder="1" applyFont="1">
      <alignment horizontal="center" shrinkToFit="0" vertical="center" wrapText="1"/>
    </xf>
    <xf borderId="0" fillId="0" fontId="12" numFmtId="0" xfId="0" applyAlignment="1" applyFont="1">
      <alignment horizontal="center" vertical="center"/>
    </xf>
    <xf borderId="0" fillId="0" fontId="12" numFmtId="0" xfId="0" applyAlignment="1" applyFont="1">
      <alignment horizontal="center" readingOrder="0" vertical="center"/>
    </xf>
    <xf borderId="40" fillId="2" fontId="15" numFmtId="0" xfId="0" applyAlignment="1" applyBorder="1" applyFont="1">
      <alignment horizontal="center" shrinkToFit="0" vertical="center" wrapText="1"/>
    </xf>
    <xf borderId="12" fillId="3" fontId="13" numFmtId="0" xfId="0" applyAlignment="1" applyBorder="1" applyFont="1">
      <alignment horizontal="center" vertical="center"/>
    </xf>
    <xf borderId="12" fillId="2" fontId="16" numFmtId="0" xfId="0" applyAlignment="1" applyBorder="1" applyFont="1">
      <alignment horizontal="center" shrinkToFit="0" vertical="center" wrapText="1"/>
    </xf>
    <xf borderId="33" fillId="2" fontId="16" numFmtId="164" xfId="0" applyAlignment="1" applyBorder="1" applyFont="1" applyNumberFormat="1">
      <alignment horizontal="center" readingOrder="0" shrinkToFit="0" vertical="center" wrapText="1"/>
    </xf>
    <xf borderId="33" fillId="2" fontId="15" numFmtId="164" xfId="0" applyAlignment="1" applyBorder="1" applyFont="1" applyNumberFormat="1">
      <alignment horizontal="center" shrinkToFit="0" vertical="center" wrapText="1"/>
    </xf>
    <xf borderId="33" fillId="2" fontId="15" numFmtId="164" xfId="0" applyAlignment="1" applyBorder="1" applyFont="1" applyNumberFormat="1">
      <alignment horizontal="center" readingOrder="0" shrinkToFit="0" vertical="center" wrapText="1"/>
    </xf>
    <xf borderId="33" fillId="5" fontId="16" numFmtId="165" xfId="0" applyAlignment="1" applyBorder="1" applyFont="1" applyNumberFormat="1">
      <alignment horizontal="center" readingOrder="0" shrinkToFit="0" vertical="center" wrapText="1"/>
    </xf>
    <xf borderId="33" fillId="5" fontId="15" numFmtId="165" xfId="0" applyAlignment="1" applyBorder="1" applyFont="1" applyNumberFormat="1">
      <alignment horizontal="center" readingOrder="0" vertical="center"/>
    </xf>
    <xf borderId="34" fillId="5" fontId="16" numFmtId="165" xfId="0" applyAlignment="1" applyBorder="1" applyFont="1" applyNumberFormat="1">
      <alignment horizontal="center" vertical="center"/>
    </xf>
    <xf borderId="33" fillId="5" fontId="16" numFmtId="164" xfId="0" applyAlignment="1" applyBorder="1" applyFont="1" applyNumberFormat="1">
      <alignment horizontal="center" vertical="center"/>
    </xf>
    <xf borderId="32" fillId="2" fontId="14" numFmtId="0" xfId="0" applyAlignment="1" applyBorder="1" applyFont="1">
      <alignment horizontal="center" readingOrder="0" vertical="center"/>
    </xf>
    <xf borderId="38" fillId="2" fontId="16" numFmtId="164" xfId="0" applyAlignment="1" applyBorder="1" applyFont="1" applyNumberFormat="1">
      <alignment horizontal="center" shrinkToFit="0" vertical="center" wrapText="1"/>
    </xf>
    <xf borderId="38" fillId="2" fontId="15" numFmtId="164" xfId="0" applyAlignment="1" applyBorder="1" applyFont="1" applyNumberFormat="1">
      <alignment horizontal="center" readingOrder="0" shrinkToFit="0" vertical="center" wrapText="1"/>
    </xf>
    <xf borderId="33" fillId="2" fontId="16" numFmtId="164" xfId="0" applyAlignment="1" applyBorder="1" applyFont="1" applyNumberFormat="1">
      <alignment horizontal="center" shrinkToFit="0" vertical="center" wrapText="1"/>
    </xf>
    <xf borderId="12" fillId="2" fontId="16" numFmtId="164" xfId="0" applyAlignment="1" applyBorder="1" applyFont="1" applyNumberFormat="1">
      <alignment horizontal="center" shrinkToFit="0" vertical="center" wrapText="1"/>
    </xf>
    <xf borderId="13" fillId="2" fontId="16" numFmtId="164" xfId="0" applyAlignment="1" applyBorder="1" applyFont="1" applyNumberFormat="1">
      <alignment horizontal="center" readingOrder="0" shrinkToFit="0" vertical="center" wrapText="1"/>
    </xf>
    <xf borderId="13" fillId="2" fontId="16" numFmtId="164" xfId="0" applyAlignment="1" applyBorder="1" applyFont="1" applyNumberFormat="1">
      <alignment horizontal="center" shrinkToFit="0" vertical="center" wrapText="1"/>
    </xf>
    <xf borderId="18" fillId="5" fontId="16" numFmtId="165" xfId="0" applyAlignment="1" applyBorder="1" applyFont="1" applyNumberFormat="1">
      <alignment horizontal="center" readingOrder="0" vertical="center"/>
    </xf>
    <xf borderId="18" fillId="5" fontId="16" numFmtId="164" xfId="0" applyAlignment="1" applyBorder="1" applyFont="1" applyNumberFormat="1">
      <alignment horizontal="center" vertical="center"/>
    </xf>
    <xf borderId="32" fillId="4" fontId="17" numFmtId="0" xfId="0" applyAlignment="1" applyBorder="1" applyFont="1">
      <alignment horizontal="center" readingOrder="0" vertical="center"/>
    </xf>
    <xf borderId="21" fillId="2" fontId="18" numFmtId="0" xfId="0" applyAlignment="1" applyBorder="1" applyFont="1">
      <alignment horizontal="center" readingOrder="0" vertical="center"/>
    </xf>
    <xf borderId="22" fillId="3" fontId="19" numFmtId="0" xfId="0" applyAlignment="1" applyBorder="1" applyFont="1">
      <alignment horizontal="center" readingOrder="0" shrinkToFit="0" vertical="center" wrapText="1"/>
    </xf>
    <xf borderId="23" fillId="3" fontId="19" numFmtId="0" xfId="0" applyAlignment="1" applyBorder="1" applyFont="1">
      <alignment horizontal="center" readingOrder="0" vertical="center"/>
    </xf>
    <xf borderId="23" fillId="3" fontId="19" numFmtId="0" xfId="0" applyAlignment="1" applyBorder="1" applyFont="1">
      <alignment horizontal="center" readingOrder="0" shrinkToFit="0" vertical="center" wrapText="1"/>
    </xf>
    <xf borderId="24" fillId="3" fontId="19" numFmtId="0" xfId="0" applyAlignment="1" applyBorder="1" applyFont="1">
      <alignment horizontal="center" readingOrder="0" shrinkToFit="0" vertical="center" wrapText="1"/>
    </xf>
    <xf borderId="26" fillId="3" fontId="19" numFmtId="0" xfId="0" applyAlignment="1" applyBorder="1" applyFont="1">
      <alignment horizontal="center" readingOrder="0" shrinkToFit="0" vertical="center" wrapText="1"/>
    </xf>
    <xf borderId="27" fillId="2" fontId="20" numFmtId="0" xfId="0" applyAlignment="1" applyBorder="1" applyFont="1">
      <alignment horizontal="center" readingOrder="0" vertical="center"/>
    </xf>
    <xf borderId="28" fillId="3" fontId="21" numFmtId="0" xfId="0" applyAlignment="1" applyBorder="1" applyFont="1">
      <alignment horizontal="center" readingOrder="0" vertical="center"/>
    </xf>
    <xf borderId="29" fillId="3" fontId="21" numFmtId="0" xfId="0" applyAlignment="1" applyBorder="1" applyFont="1">
      <alignment horizontal="center" readingOrder="0" vertical="center"/>
    </xf>
    <xf borderId="30" fillId="3" fontId="21" numFmtId="0" xfId="0" applyAlignment="1" applyBorder="1" applyFont="1">
      <alignment horizontal="center" readingOrder="0" vertical="center"/>
    </xf>
    <xf borderId="31" fillId="3" fontId="21" numFmtId="0" xfId="0" applyAlignment="1" applyBorder="1" applyFont="1">
      <alignment horizontal="center" readingOrder="0" vertical="center"/>
    </xf>
    <xf borderId="32" fillId="2" fontId="18" numFmtId="0" xfId="0" applyAlignment="1" applyBorder="1" applyFont="1">
      <alignment horizontal="center" readingOrder="0" vertical="center"/>
    </xf>
    <xf borderId="33" fillId="3" fontId="0" numFmtId="164" xfId="0" applyAlignment="1" applyBorder="1" applyFont="1" applyNumberFormat="1">
      <alignment horizontal="center" vertical="center"/>
    </xf>
    <xf borderId="35" fillId="3" fontId="0" numFmtId="164" xfId="0" applyAlignment="1" applyBorder="1" applyFont="1" applyNumberFormat="1">
      <alignment horizontal="center" vertical="center"/>
    </xf>
    <xf borderId="39" fillId="3" fontId="21" numFmtId="164" xfId="0" applyAlignment="1" applyBorder="1" applyFont="1" applyNumberFormat="1">
      <alignment horizontal="center" vertical="center"/>
    </xf>
    <xf borderId="41" fillId="3" fontId="21" numFmtId="164" xfId="0" applyAlignment="1" applyBorder="1" applyFont="1" applyNumberFormat="1">
      <alignment horizontal="center" vertical="center"/>
    </xf>
    <xf borderId="32" fillId="5" fontId="22" numFmtId="1" xfId="0" applyAlignment="1" applyBorder="1" applyFont="1" applyNumberFormat="1">
      <alignment horizontal="center" vertical="center"/>
    </xf>
    <xf borderId="18" fillId="3" fontId="21" numFmtId="164" xfId="0" applyAlignment="1" applyBorder="1" applyFont="1" applyNumberFormat="1">
      <alignment horizontal="center" vertical="center"/>
    </xf>
    <xf borderId="22" fillId="3" fontId="21" numFmtId="0" xfId="0" applyAlignment="1" applyBorder="1" applyFont="1">
      <alignment horizontal="center" readingOrder="0" shrinkToFit="0" vertical="center" wrapText="1"/>
    </xf>
    <xf borderId="23" fillId="3" fontId="21" numFmtId="0" xfId="0" applyAlignment="1" applyBorder="1" applyFont="1">
      <alignment horizontal="center" readingOrder="0" vertical="center"/>
    </xf>
    <xf borderId="23" fillId="3" fontId="21" numFmtId="0" xfId="0" applyAlignment="1" applyBorder="1" applyFont="1">
      <alignment horizontal="center" readingOrder="0" shrinkToFit="0" vertical="center" wrapText="1"/>
    </xf>
    <xf borderId="24" fillId="3" fontId="21" numFmtId="0" xfId="0" applyAlignment="1" applyBorder="1" applyFont="1">
      <alignment horizontal="center" readingOrder="0" shrinkToFit="0" vertical="center" wrapText="1"/>
    </xf>
    <xf borderId="26" fillId="3" fontId="21" numFmtId="0" xfId="0" applyAlignment="1" applyBorder="1" applyFont="1">
      <alignment horizontal="center" readingOrder="0" shrinkToFit="0" vertical="center" wrapText="1"/>
    </xf>
    <xf borderId="27" fillId="2" fontId="18" numFmtId="0" xfId="0" applyAlignment="1" applyBorder="1" applyFont="1">
      <alignment horizontal="center" readingOrder="0" vertical="center"/>
    </xf>
    <xf borderId="39" fillId="3" fontId="0" numFmtId="166" xfId="0" applyAlignment="1" applyBorder="1" applyFont="1" applyNumberFormat="1">
      <alignment horizontal="center" vertical="center"/>
    </xf>
    <xf borderId="41" fillId="3" fontId="0" numFmtId="166" xfId="0" applyAlignment="1" applyBorder="1" applyFont="1" applyNumberFormat="1">
      <alignment horizontal="center" vertical="center"/>
    </xf>
    <xf borderId="37" fillId="2" fontId="18" numFmtId="0" xfId="0" applyAlignment="1" applyBorder="1" applyFont="1">
      <alignment horizontal="center" readingOrder="0" vertical="center"/>
    </xf>
    <xf borderId="38" fillId="3" fontId="0" numFmtId="166" xfId="0" applyAlignment="1" applyBorder="1" applyFont="1" applyNumberFormat="1">
      <alignment horizontal="center" vertical="center"/>
    </xf>
    <xf borderId="42" fillId="3" fontId="0" numFmtId="166" xfId="0" applyAlignment="1" applyBorder="1" applyFont="1" applyNumberFormat="1">
      <alignment horizontal="center" vertical="center"/>
    </xf>
    <xf borderId="32" fillId="7" fontId="18" numFmtId="0" xfId="0" applyAlignment="1" applyBorder="1" applyFill="1" applyFont="1">
      <alignment horizontal="center" readingOrder="0" vertical="center"/>
    </xf>
    <xf borderId="13" fillId="7" fontId="23" numFmtId="10" xfId="0" applyAlignment="1" applyBorder="1" applyFont="1" applyNumberFormat="1">
      <alignment horizontal="center" readingOrder="0" vertical="center"/>
    </xf>
    <xf borderId="14" fillId="7" fontId="23" numFmtId="10" xfId="0" applyAlignment="1" applyBorder="1" applyFont="1" applyNumberFormat="1">
      <alignment horizontal="center" readingOrder="0" vertical="center"/>
    </xf>
    <xf borderId="0" fillId="0" fontId="10"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chartsheet" Target="chartsheets/sheet1.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chartsheet" Target="chartsheets/sheet2.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400">
                <a:solidFill>
                  <a:srgbClr val="757575"/>
                </a:solidFill>
                <a:latin typeface="+mn-lt"/>
              </a:defRPr>
            </a:pPr>
            <a:r>
              <a:rPr b="1" sz="1400">
                <a:solidFill>
                  <a:srgbClr val="757575"/>
                </a:solidFill>
                <a:latin typeface="+mn-lt"/>
              </a:rPr>
              <a:t>Balio normalizatuak</a:t>
            </a:r>
          </a:p>
        </c:rich>
      </c:tx>
      <c:overlay val="0"/>
    </c:title>
    <c:plotArea>
      <c:layout/>
      <c:barChart>
        <c:barDir val="col"/>
        <c:ser>
          <c:idx val="0"/>
          <c:order val="0"/>
          <c:tx>
            <c:strRef>
              <c:f>Emaitzak!$A$17</c:f>
            </c:strRef>
          </c:tx>
          <c:spPr>
            <a:solidFill>
              <a:schemeClr val="accent1"/>
            </a:solidFill>
            <a:ln cmpd="sng">
              <a:solidFill>
                <a:srgbClr val="000000"/>
              </a:solidFill>
            </a:ln>
          </c:spPr>
          <c:cat>
            <c:strRef>
              <c:f>Emaitzak!$B$13:$S$13</c:f>
            </c:strRef>
          </c:cat>
          <c:val>
            <c:numRef>
              <c:f>Emaitzak!$B$17:$S$17</c:f>
              <c:numCache/>
            </c:numRef>
          </c:val>
        </c:ser>
        <c:axId val="1846210942"/>
        <c:axId val="1582902784"/>
      </c:barChart>
      <c:catAx>
        <c:axId val="1846210942"/>
        <c:scaling>
          <c:orientation val="minMax"/>
        </c:scaling>
        <c:delete val="0"/>
        <c:axPos val="b"/>
        <c:title>
          <c:tx>
            <c:rich>
              <a:bodyPr/>
              <a:lstStyle/>
              <a:p>
                <a:pPr lvl="0">
                  <a:defRPr b="0" sz="1400">
                    <a:solidFill>
                      <a:srgbClr val="000000"/>
                    </a:solidFill>
                    <a:latin typeface="+mn-lt"/>
                  </a:defRPr>
                </a:pPr>
                <a:r>
                  <a:rPr b="0" sz="1400">
                    <a:solidFill>
                      <a:srgbClr val="000000"/>
                    </a:solidFill>
                    <a:latin typeface="+mn-lt"/>
                  </a:rPr>
                  <a:t>Inpaktu kategoria</a:t>
                </a:r>
              </a:p>
            </c:rich>
          </c:tx>
          <c:overlay val="0"/>
        </c:title>
        <c:numFmt formatCode="General" sourceLinked="1"/>
        <c:majorTickMark val="none"/>
        <c:minorTickMark val="none"/>
        <c:spPr/>
        <c:txPr>
          <a:bodyPr/>
          <a:lstStyle/>
          <a:p>
            <a:pPr lvl="0">
              <a:defRPr b="0" sz="1000">
                <a:solidFill>
                  <a:srgbClr val="000000"/>
                </a:solidFill>
                <a:latin typeface="+mn-lt"/>
              </a:defRPr>
            </a:pPr>
          </a:p>
        </c:txPr>
        <c:crossAx val="1582902784"/>
      </c:catAx>
      <c:valAx>
        <c:axId val="15829027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a:solidFill/>
          </a:ln>
        </c:spPr>
        <c:txPr>
          <a:bodyPr/>
          <a:lstStyle/>
          <a:p>
            <a:pPr lvl="0">
              <a:defRPr b="0" sz="1000">
                <a:solidFill>
                  <a:srgbClr val="000000"/>
                </a:solidFill>
                <a:latin typeface="+mn-lt"/>
              </a:defRPr>
            </a:pPr>
          </a:p>
        </c:txPr>
        <c:crossAx val="1846210942"/>
      </c:valAx>
    </c:plotArea>
    <c:legend>
      <c:legendPos val="r"/>
      <c:overlay val="0"/>
      <c:txPr>
        <a:bodyPr/>
        <a:lstStyle/>
        <a:p>
          <a:pPr lvl="0">
            <a:defRPr b="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grouping val="percentStacked"/>
        <c:ser>
          <c:idx val="0"/>
          <c:order val="0"/>
          <c:tx>
            <c:strRef>
              <c:f>Emaitzak!$A$4</c:f>
            </c:strRef>
          </c:tx>
          <c:spPr>
            <a:solidFill>
              <a:schemeClr val="accent1"/>
            </a:solidFill>
            <a:ln cmpd="sng">
              <a:solidFill>
                <a:srgbClr val="000000"/>
              </a:solidFill>
            </a:ln>
          </c:spPr>
          <c:cat>
            <c:strRef>
              <c:f>Emaitzak!$B$3:$S$3</c:f>
            </c:strRef>
          </c:cat>
          <c:val>
            <c:numRef>
              <c:f>Emaitzak!$B$4:$S$4</c:f>
              <c:numCache/>
            </c:numRef>
          </c:val>
        </c:ser>
        <c:ser>
          <c:idx val="1"/>
          <c:order val="1"/>
          <c:tx>
            <c:strRef>
              <c:f>Emaitzak!$A$5</c:f>
            </c:strRef>
          </c:tx>
          <c:spPr>
            <a:solidFill>
              <a:schemeClr val="accent2"/>
            </a:solidFill>
            <a:ln cmpd="sng">
              <a:solidFill>
                <a:srgbClr val="000000"/>
              </a:solidFill>
            </a:ln>
          </c:spPr>
          <c:cat>
            <c:strRef>
              <c:f>Emaitzak!$B$3:$S$3</c:f>
            </c:strRef>
          </c:cat>
          <c:val>
            <c:numRef>
              <c:f>Emaitzak!$B$5:$S$5</c:f>
              <c:numCache/>
            </c:numRef>
          </c:val>
        </c:ser>
        <c:ser>
          <c:idx val="2"/>
          <c:order val="2"/>
          <c:tx>
            <c:strRef>
              <c:f>Emaitzak!$A$6</c:f>
            </c:strRef>
          </c:tx>
          <c:spPr>
            <a:solidFill>
              <a:schemeClr val="accent3"/>
            </a:solidFill>
            <a:ln cmpd="sng">
              <a:solidFill>
                <a:srgbClr val="000000"/>
              </a:solidFill>
            </a:ln>
          </c:spPr>
          <c:cat>
            <c:strRef>
              <c:f>Emaitzak!$B$3:$S$3</c:f>
            </c:strRef>
          </c:cat>
          <c:val>
            <c:numRef>
              <c:f>Emaitzak!$B$6:$S$6</c:f>
              <c:numCache/>
            </c:numRef>
          </c:val>
        </c:ser>
        <c:ser>
          <c:idx val="3"/>
          <c:order val="3"/>
          <c:tx>
            <c:strRef>
              <c:f>Emaitzak!$A$7</c:f>
            </c:strRef>
          </c:tx>
          <c:spPr>
            <a:solidFill>
              <a:schemeClr val="accent4"/>
            </a:solidFill>
            <a:ln cmpd="sng">
              <a:solidFill>
                <a:srgbClr val="000000"/>
              </a:solidFill>
            </a:ln>
          </c:spPr>
          <c:cat>
            <c:strRef>
              <c:f>Emaitzak!$B$3:$S$3</c:f>
            </c:strRef>
          </c:cat>
          <c:val>
            <c:numRef>
              <c:f>Emaitzak!$B$7:$S$7</c:f>
              <c:numCache/>
            </c:numRef>
          </c:val>
        </c:ser>
        <c:ser>
          <c:idx val="4"/>
          <c:order val="4"/>
          <c:tx>
            <c:strRef>
              <c:f>Emaitzak!$A$8</c:f>
            </c:strRef>
          </c:tx>
          <c:cat>
            <c:strRef>
              <c:f>Emaitzak!$B$3:$S$3</c:f>
            </c:strRef>
          </c:cat>
          <c:val>
            <c:numRef>
              <c:f>Emaitzak!$B$8:$S$8</c:f>
              <c:numCache/>
            </c:numRef>
          </c:val>
        </c:ser>
        <c:overlap val="100"/>
        <c:axId val="1923728700"/>
        <c:axId val="1314746359"/>
      </c:barChart>
      <c:catAx>
        <c:axId val="192372870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sz="1000">
                <a:solidFill>
                  <a:srgbClr val="000000"/>
                </a:solidFill>
                <a:latin typeface="+mn-lt"/>
              </a:defRPr>
            </a:pPr>
          </a:p>
        </c:txPr>
        <c:crossAx val="1314746359"/>
      </c:catAx>
      <c:valAx>
        <c:axId val="131474635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923728700"/>
      </c:valAx>
    </c:plotArea>
    <c:legend>
      <c:legendPos val="r"/>
      <c:overlay val="0"/>
      <c:txPr>
        <a:bodyPr/>
        <a:lstStyle/>
        <a:p>
          <a:pPr lvl="0">
            <a:defRPr b="0" sz="600">
              <a:solidFill>
                <a:srgbClr val="1A1A1A"/>
              </a:solidFill>
              <a:latin typeface="+mn-lt"/>
            </a:defRPr>
          </a:pPr>
        </a:p>
      </c:txPr>
    </c:legend>
    <c:plotVisOnly val="1"/>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workbookViewId="0"/>
  </sheetViews>
  <drawing r:id="rId1"/>
</chartsheet>
</file>

<file path=xl/chartsheets/sheet2.xml><?xml version="1.0" encoding="utf-8"?>
<chart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workbookViewId="0"/>
  </sheetViews>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2.jpg"/><Relationship Id="rId2"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57150</xdr:colOff>
      <xdr:row>0</xdr:row>
      <xdr:rowOff>142875</xdr:rowOff>
    </xdr:from>
    <xdr:ext cx="4467225" cy="2371725"/>
    <xdr:pic>
      <xdr:nvPicPr>
        <xdr:cNvPr id="0" name="image2.jpg" title="irudia"/>
        <xdr:cNvPicPr preferRelativeResize="0"/>
      </xdr:nvPicPr>
      <xdr:blipFill>
        <a:blip cstate="print" r:embed="rId1"/>
        <a:stretch>
          <a:fillRect/>
        </a:stretch>
      </xdr:blipFill>
      <xdr:spPr>
        <a:prstGeom prst="rect">
          <a:avLst/>
        </a:prstGeom>
        <a:noFill/>
      </xdr:spPr>
    </xdr:pic>
    <xdr:clientData fLocksWithSheet="0"/>
  </xdr:oneCellAnchor>
  <xdr:oneCellAnchor>
    <xdr:from>
      <xdr:col>17</xdr:col>
      <xdr:colOff>152400</xdr:colOff>
      <xdr:row>0</xdr:row>
      <xdr:rowOff>152400</xdr:rowOff>
    </xdr:from>
    <xdr:ext cx="4467225" cy="3105150"/>
    <xdr:pic>
      <xdr:nvPicPr>
        <xdr:cNvPr id="0" name="image1.jpg" title="irudia"/>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absoluteAnchor>
    <xdr:pos x="0" y="0"/>
    <xdr:ext cx="8610600" cy="6276975"/>
    <xdr:graphicFrame>
      <xdr:nvGraphicFramePr>
        <xdr:cNvPr id="664454856" name="Chart 1" title="Diagrama"/>
        <xdr:cNvGraphicFramePr/>
      </xdr:nvGraphicFramePr>
      <xdr:xfrm>
        <a:off x="0" y="0"/>
        <a:ext cx="0" cy="0"/>
      </xdr:xfrm>
      <a:graphic>
        <a:graphicData uri="http://schemas.openxmlformats.org/drawingml/2006/chart">
          <c:chart r:id="rId1"/>
        </a:graphicData>
      </a:graphic>
    </xdr:graphicFrame>
    <xdr:clientData fLocksWithSheet="0"/>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absoluteAnchor>
    <xdr:pos x="0" y="0"/>
    <xdr:ext cx="8610600" cy="6276975"/>
    <xdr:graphicFrame>
      <xdr:nvGraphicFramePr>
        <xdr:cNvPr id="1943254683" name="Chart 2" title="Diagrama"/>
        <xdr:cNvGraphicFramePr/>
      </xdr:nvGraphicFramePr>
      <xdr:xfrm>
        <a:off x="0" y="0"/>
        <a:ext cx="0" cy="0"/>
      </xdr:xfrm>
      <a:graphic>
        <a:graphicData uri="http://schemas.openxmlformats.org/drawingml/2006/chart">
          <c:chart r:id="rId1"/>
        </a:graphicData>
      </a:graphic>
    </xdr:graphicFrame>
    <xdr:clientData fLocksWithSheet="0"/>
  </xdr:absolute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ecoinvent.org/support/faqs/first-time-users/how-do-i-cite-ecoinvent.html"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3">
      <c r="F3" s="1" t="s">
        <v>0</v>
      </c>
      <c r="G3" s="2"/>
      <c r="H3" s="2"/>
      <c r="I3" s="2"/>
      <c r="J3" s="2"/>
      <c r="K3" s="2"/>
      <c r="L3" s="2"/>
      <c r="M3" s="2"/>
      <c r="N3" s="2"/>
      <c r="O3" s="2"/>
      <c r="P3" s="2"/>
      <c r="Q3" s="3"/>
    </row>
    <row r="4">
      <c r="F4" s="4"/>
      <c r="Q4" s="5"/>
    </row>
    <row r="5">
      <c r="F5" s="4"/>
      <c r="Q5" s="5"/>
    </row>
    <row r="6">
      <c r="F6" s="4"/>
      <c r="Q6" s="5"/>
    </row>
    <row r="7">
      <c r="F7" s="4"/>
      <c r="Q7" s="5"/>
    </row>
    <row r="8">
      <c r="F8" s="4"/>
      <c r="Q8" s="5"/>
    </row>
    <row r="9">
      <c r="F9" s="4"/>
      <c r="Q9" s="5"/>
    </row>
    <row r="10">
      <c r="F10" s="4"/>
      <c r="Q10" s="5"/>
    </row>
    <row r="11">
      <c r="F11" s="4"/>
      <c r="Q11" s="5"/>
    </row>
    <row r="12">
      <c r="F12" s="4"/>
      <c r="Q12" s="5"/>
    </row>
    <row r="13">
      <c r="F13" s="4"/>
      <c r="Q13" s="5"/>
    </row>
    <row r="14">
      <c r="F14" s="6"/>
      <c r="G14" s="7"/>
      <c r="H14" s="7"/>
      <c r="I14" s="7"/>
      <c r="J14" s="7"/>
      <c r="K14" s="7"/>
      <c r="L14" s="7"/>
      <c r="M14" s="7"/>
      <c r="N14" s="7"/>
      <c r="O14" s="7"/>
      <c r="P14" s="7"/>
      <c r="Q14" s="8"/>
    </row>
    <row r="16">
      <c r="I16" s="9" t="s">
        <v>1</v>
      </c>
      <c r="J16" s="2"/>
      <c r="K16" s="2"/>
      <c r="L16" s="2"/>
      <c r="M16" s="2"/>
      <c r="N16" s="3"/>
    </row>
    <row r="17">
      <c r="I17" s="4"/>
      <c r="N17" s="5"/>
    </row>
    <row r="18">
      <c r="I18" s="4"/>
      <c r="N18" s="5"/>
    </row>
    <row r="19">
      <c r="I19" s="4"/>
      <c r="N19" s="5"/>
    </row>
    <row r="20">
      <c r="I20" s="6"/>
      <c r="J20" s="7"/>
      <c r="K20" s="7"/>
      <c r="L20" s="7"/>
      <c r="M20" s="7"/>
      <c r="N20" s="8"/>
    </row>
    <row r="22">
      <c r="I22" s="10" t="s">
        <v>2</v>
      </c>
      <c r="J22" s="11"/>
      <c r="K22" s="11"/>
      <c r="L22" s="11"/>
      <c r="M22" s="11"/>
      <c r="N22" s="12"/>
    </row>
    <row r="25">
      <c r="A25" s="13" t="s">
        <v>3</v>
      </c>
      <c r="B25" s="14"/>
      <c r="C25" s="14"/>
      <c r="D25" s="14"/>
      <c r="E25" s="14"/>
      <c r="F25" s="14"/>
      <c r="G25" s="14"/>
      <c r="H25" s="14"/>
      <c r="I25" s="14"/>
      <c r="J25" s="14"/>
      <c r="K25" s="14"/>
      <c r="L25" s="14"/>
      <c r="M25" s="14"/>
      <c r="N25" s="14"/>
      <c r="O25" s="14"/>
      <c r="P25" s="14"/>
      <c r="Q25" s="14"/>
      <c r="R25" s="14"/>
      <c r="S25" s="14"/>
      <c r="T25" s="14"/>
      <c r="U25" s="14"/>
      <c r="V25" s="15"/>
    </row>
    <row r="27">
      <c r="A27" s="16" t="s">
        <v>4</v>
      </c>
      <c r="B27" s="17"/>
      <c r="C27" s="17"/>
      <c r="D27" s="17"/>
      <c r="E27" s="17"/>
      <c r="F27" s="17"/>
      <c r="G27" s="17"/>
      <c r="H27" s="17"/>
      <c r="I27" s="17"/>
      <c r="J27" s="17"/>
      <c r="K27" s="17"/>
      <c r="L27" s="17"/>
      <c r="M27" s="17"/>
      <c r="N27" s="17"/>
      <c r="O27" s="17"/>
      <c r="P27" s="17"/>
      <c r="Q27" s="17"/>
      <c r="R27" s="17"/>
      <c r="S27" s="17"/>
      <c r="T27" s="17"/>
      <c r="U27" s="17"/>
      <c r="V27" s="18"/>
    </row>
  </sheetData>
  <mergeCells count="5">
    <mergeCell ref="F3:Q14"/>
    <mergeCell ref="I16:N20"/>
    <mergeCell ref="I22:N22"/>
    <mergeCell ref="A25:V25"/>
    <mergeCell ref="A27:V27"/>
  </mergeCells>
  <hyperlinks>
    <hyperlink r:id="rId1" ref="A27"/>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1">
      <c r="A1" s="19" t="s">
        <v>5</v>
      </c>
      <c r="B1" s="14"/>
      <c r="C1" s="14"/>
      <c r="D1" s="14"/>
      <c r="E1" s="14"/>
      <c r="F1" s="14"/>
      <c r="G1" s="14"/>
      <c r="H1" s="14"/>
      <c r="I1" s="14"/>
      <c r="J1" s="14"/>
      <c r="K1" s="15"/>
    </row>
    <row r="2">
      <c r="A2" s="20"/>
      <c r="B2" s="20"/>
      <c r="C2" s="21"/>
      <c r="D2" s="21"/>
      <c r="E2" s="21"/>
      <c r="F2" s="21"/>
      <c r="G2" s="21"/>
      <c r="H2" s="21"/>
      <c r="I2" s="21"/>
      <c r="J2" s="20"/>
      <c r="K2" s="20"/>
    </row>
    <row r="3">
      <c r="A3" s="20"/>
      <c r="B3" s="22"/>
      <c r="C3" s="23" t="s">
        <v>6</v>
      </c>
      <c r="D3" s="24"/>
      <c r="E3" s="24"/>
      <c r="F3" s="25"/>
      <c r="G3" s="26"/>
      <c r="H3" s="24"/>
      <c r="I3" s="25"/>
      <c r="J3" s="20"/>
      <c r="K3" s="20"/>
    </row>
    <row r="4">
      <c r="A4" s="20"/>
      <c r="B4" s="22"/>
      <c r="C4" s="27" t="s">
        <v>7</v>
      </c>
      <c r="D4" s="14"/>
      <c r="E4" s="14"/>
      <c r="F4" s="15"/>
      <c r="G4" s="26"/>
      <c r="H4" s="24"/>
      <c r="I4" s="25"/>
      <c r="J4" s="20"/>
      <c r="K4" s="20"/>
    </row>
    <row r="5">
      <c r="A5" s="20"/>
      <c r="B5" s="22"/>
      <c r="C5" s="27" t="s">
        <v>8</v>
      </c>
      <c r="D5" s="14"/>
      <c r="E5" s="14"/>
      <c r="F5" s="15"/>
      <c r="G5" s="26"/>
      <c r="H5" s="24"/>
      <c r="I5" s="25"/>
      <c r="J5" s="20"/>
      <c r="K5" s="20"/>
    </row>
    <row r="6">
      <c r="A6" s="20"/>
      <c r="B6" s="22"/>
      <c r="C6" s="27" t="s">
        <v>9</v>
      </c>
      <c r="D6" s="14"/>
      <c r="E6" s="14"/>
      <c r="F6" s="15"/>
      <c r="G6" s="26"/>
      <c r="H6" s="24"/>
      <c r="I6" s="25"/>
      <c r="J6" s="20"/>
      <c r="K6" s="20"/>
    </row>
    <row r="7">
      <c r="A7" s="20"/>
      <c r="B7" s="22"/>
      <c r="C7" s="27" t="s">
        <v>10</v>
      </c>
      <c r="D7" s="14"/>
      <c r="E7" s="14"/>
      <c r="F7" s="15"/>
      <c r="G7" s="26"/>
      <c r="H7" s="24"/>
      <c r="I7" s="25"/>
      <c r="J7" s="20"/>
      <c r="K7" s="20"/>
    </row>
    <row r="8">
      <c r="A8" s="20"/>
      <c r="B8" s="22"/>
      <c r="C8" s="27" t="s">
        <v>11</v>
      </c>
      <c r="D8" s="14"/>
      <c r="E8" s="14"/>
      <c r="F8" s="15"/>
      <c r="G8" s="26"/>
      <c r="H8" s="24"/>
      <c r="I8" s="25"/>
      <c r="J8" s="20"/>
      <c r="K8" s="20"/>
    </row>
    <row r="9">
      <c r="A9" s="20"/>
      <c r="B9" s="22"/>
      <c r="C9" s="27" t="s">
        <v>12</v>
      </c>
      <c r="D9" s="14"/>
      <c r="E9" s="14"/>
      <c r="F9" s="15"/>
      <c r="G9" s="28">
        <v>90.0</v>
      </c>
      <c r="H9" s="24"/>
      <c r="I9" s="25"/>
      <c r="J9" s="20"/>
      <c r="K9" s="20"/>
    </row>
  </sheetData>
  <mergeCells count="15">
    <mergeCell ref="C6:F6"/>
    <mergeCell ref="G6:I6"/>
    <mergeCell ref="C7:F7"/>
    <mergeCell ref="G7:I7"/>
    <mergeCell ref="C8:F8"/>
    <mergeCell ref="G8:I8"/>
    <mergeCell ref="C9:F9"/>
    <mergeCell ref="G9:I9"/>
    <mergeCell ref="A1:K1"/>
    <mergeCell ref="C3:F3"/>
    <mergeCell ref="G3:I3"/>
    <mergeCell ref="C4:F4"/>
    <mergeCell ref="G4:I4"/>
    <mergeCell ref="C5:F5"/>
    <mergeCell ref="G5:I5"/>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3.0" topLeftCell="D1" activePane="topRight" state="frozen"/>
      <selection activeCell="E2" sqref="E2" pane="topRight"/>
    </sheetView>
  </sheetViews>
  <sheetFormatPr customHeight="1" defaultColWidth="12.63" defaultRowHeight="15.0"/>
  <cols>
    <col customWidth="1" min="1" max="1" width="18.88"/>
    <col customWidth="1" min="2" max="3" width="15.13"/>
    <col customWidth="1" min="4" max="6" width="25.13"/>
    <col customWidth="1" hidden="1" min="7" max="24" width="25.13"/>
    <col customWidth="1" min="25" max="26" width="25.13"/>
    <col customWidth="1" hidden="1" min="27" max="34" width="25.13"/>
    <col customWidth="1" min="35" max="52" width="25.13"/>
  </cols>
  <sheetData>
    <row r="1" ht="72.0" customHeight="1">
      <c r="A1" s="29" t="s">
        <v>13</v>
      </c>
      <c r="B1" s="14"/>
      <c r="C1" s="15"/>
      <c r="F1" s="30"/>
    </row>
    <row r="2" ht="14.25" customHeight="1"/>
    <row r="3" ht="14.25" customHeight="1">
      <c r="A3" s="31" t="s">
        <v>14</v>
      </c>
      <c r="B3" s="32" t="s">
        <v>15</v>
      </c>
      <c r="C3" s="33" t="s">
        <v>16</v>
      </c>
      <c r="D3" s="33" t="s">
        <v>17</v>
      </c>
      <c r="E3" s="33" t="s">
        <v>18</v>
      </c>
      <c r="F3" s="33" t="s">
        <v>19</v>
      </c>
      <c r="G3" s="33" t="s">
        <v>20</v>
      </c>
      <c r="H3" s="34" t="s">
        <v>21</v>
      </c>
      <c r="I3" s="33" t="s">
        <v>22</v>
      </c>
      <c r="J3" s="33" t="s">
        <v>23</v>
      </c>
      <c r="K3" s="34" t="s">
        <v>24</v>
      </c>
      <c r="L3" s="33" t="s">
        <v>25</v>
      </c>
      <c r="M3" s="33" t="s">
        <v>26</v>
      </c>
      <c r="N3" s="33" t="s">
        <v>27</v>
      </c>
      <c r="O3" s="33" t="s">
        <v>28</v>
      </c>
      <c r="P3" s="33" t="s">
        <v>29</v>
      </c>
      <c r="Q3" s="33" t="s">
        <v>30</v>
      </c>
      <c r="R3" s="33" t="s">
        <v>31</v>
      </c>
      <c r="S3" s="33" t="s">
        <v>32</v>
      </c>
      <c r="T3" s="33" t="s">
        <v>33</v>
      </c>
      <c r="U3" s="35" t="s">
        <v>34</v>
      </c>
      <c r="V3" s="33" t="s">
        <v>35</v>
      </c>
      <c r="W3" s="33" t="s">
        <v>36</v>
      </c>
      <c r="X3" s="33" t="s">
        <v>37</v>
      </c>
      <c r="Y3" s="36" t="s">
        <v>38</v>
      </c>
      <c r="Z3" s="37"/>
      <c r="AA3" s="36" t="s">
        <v>39</v>
      </c>
      <c r="AB3" s="37"/>
      <c r="AC3" s="36" t="s">
        <v>40</v>
      </c>
      <c r="AD3" s="37"/>
      <c r="AE3" s="36" t="s">
        <v>41</v>
      </c>
      <c r="AF3" s="37"/>
      <c r="AG3" s="36" t="s">
        <v>42</v>
      </c>
      <c r="AH3" s="37"/>
      <c r="AI3" s="38" t="s">
        <v>20</v>
      </c>
      <c r="AJ3" s="39" t="s">
        <v>21</v>
      </c>
      <c r="AK3" s="38" t="s">
        <v>22</v>
      </c>
      <c r="AL3" s="38" t="s">
        <v>23</v>
      </c>
      <c r="AM3" s="39" t="s">
        <v>24</v>
      </c>
      <c r="AN3" s="38" t="s">
        <v>25</v>
      </c>
      <c r="AO3" s="38" t="s">
        <v>26</v>
      </c>
      <c r="AP3" s="38" t="s">
        <v>27</v>
      </c>
      <c r="AQ3" s="38" t="s">
        <v>28</v>
      </c>
      <c r="AR3" s="38" t="s">
        <v>29</v>
      </c>
      <c r="AS3" s="40" t="s">
        <v>30</v>
      </c>
      <c r="AT3" s="40" t="s">
        <v>31</v>
      </c>
      <c r="AU3" s="40" t="s">
        <v>32</v>
      </c>
      <c r="AV3" s="40" t="s">
        <v>33</v>
      </c>
      <c r="AW3" s="41" t="s">
        <v>34</v>
      </c>
      <c r="AX3" s="41" t="s">
        <v>35</v>
      </c>
      <c r="AY3" s="40" t="s">
        <v>36</v>
      </c>
      <c r="AZ3" s="42" t="s">
        <v>37</v>
      </c>
    </row>
    <row r="4" ht="14.25" customHeight="1">
      <c r="A4" s="43"/>
      <c r="B4" s="44" t="s">
        <v>43</v>
      </c>
      <c r="C4" s="45"/>
      <c r="D4" s="45"/>
      <c r="E4" s="45"/>
      <c r="F4" s="45"/>
      <c r="G4" s="46" t="s">
        <v>44</v>
      </c>
      <c r="H4" s="46" t="s">
        <v>45</v>
      </c>
      <c r="I4" s="46" t="s">
        <v>46</v>
      </c>
      <c r="J4" s="46" t="s">
        <v>47</v>
      </c>
      <c r="K4" s="46" t="s">
        <v>48</v>
      </c>
      <c r="L4" s="46" t="s">
        <v>48</v>
      </c>
      <c r="M4" s="46" t="s">
        <v>49</v>
      </c>
      <c r="N4" s="47" t="s">
        <v>50</v>
      </c>
      <c r="O4" s="46" t="s">
        <v>45</v>
      </c>
      <c r="P4" s="46" t="s">
        <v>51</v>
      </c>
      <c r="Q4" s="46" t="s">
        <v>52</v>
      </c>
      <c r="R4" s="46" t="s">
        <v>45</v>
      </c>
      <c r="S4" s="46" t="s">
        <v>45</v>
      </c>
      <c r="T4" s="46" t="s">
        <v>53</v>
      </c>
      <c r="U4" s="46" t="s">
        <v>54</v>
      </c>
      <c r="V4" s="46" t="s">
        <v>45</v>
      </c>
      <c r="W4" s="46" t="s">
        <v>55</v>
      </c>
      <c r="X4" s="46" t="s">
        <v>56</v>
      </c>
      <c r="Y4" s="48" t="s">
        <v>57</v>
      </c>
      <c r="Z4" s="48" t="s">
        <v>43</v>
      </c>
      <c r="AA4" s="48" t="s">
        <v>57</v>
      </c>
      <c r="AB4" s="48" t="s">
        <v>43</v>
      </c>
      <c r="AC4" s="48" t="s">
        <v>57</v>
      </c>
      <c r="AD4" s="48" t="s">
        <v>43</v>
      </c>
      <c r="AE4" s="48" t="s">
        <v>57</v>
      </c>
      <c r="AF4" s="48" t="s">
        <v>43</v>
      </c>
      <c r="AG4" s="48" t="s">
        <v>57</v>
      </c>
      <c r="AH4" s="48" t="s">
        <v>43</v>
      </c>
      <c r="AI4" s="49" t="s">
        <v>44</v>
      </c>
      <c r="AJ4" s="49" t="s">
        <v>45</v>
      </c>
      <c r="AK4" s="50" t="s">
        <v>46</v>
      </c>
      <c r="AL4" s="49" t="s">
        <v>47</v>
      </c>
      <c r="AM4" s="49" t="s">
        <v>48</v>
      </c>
      <c r="AN4" s="49" t="s">
        <v>48</v>
      </c>
      <c r="AO4" s="49" t="s">
        <v>49</v>
      </c>
      <c r="AP4" s="49" t="s">
        <v>50</v>
      </c>
      <c r="AQ4" s="49" t="s">
        <v>45</v>
      </c>
      <c r="AR4" s="49" t="s">
        <v>51</v>
      </c>
      <c r="AS4" s="51" t="s">
        <v>52</v>
      </c>
      <c r="AT4" s="51" t="s">
        <v>45</v>
      </c>
      <c r="AU4" s="51" t="s">
        <v>45</v>
      </c>
      <c r="AV4" s="51" t="s">
        <v>53</v>
      </c>
      <c r="AW4" s="51" t="s">
        <v>54</v>
      </c>
      <c r="AX4" s="51" t="s">
        <v>45</v>
      </c>
      <c r="AY4" s="51" t="s">
        <v>55</v>
      </c>
      <c r="AZ4" s="52" t="s">
        <v>56</v>
      </c>
    </row>
    <row r="5" ht="57.75" customHeight="1">
      <c r="A5" s="53" t="s">
        <v>58</v>
      </c>
      <c r="B5" s="54" t="s">
        <v>59</v>
      </c>
      <c r="C5" s="54" t="s">
        <v>60</v>
      </c>
      <c r="D5" s="55" t="s">
        <v>61</v>
      </c>
      <c r="E5" s="55" t="s">
        <v>62</v>
      </c>
      <c r="F5" s="55" t="s">
        <v>63</v>
      </c>
      <c r="G5" s="56">
        <v>0.0027</v>
      </c>
      <c r="H5" s="56">
        <v>0.46456</v>
      </c>
      <c r="I5" s="56">
        <v>0.00228</v>
      </c>
      <c r="J5" s="56">
        <v>1.75E-7</v>
      </c>
      <c r="K5" s="56">
        <v>0.00126</v>
      </c>
      <c r="L5" s="56">
        <v>0.00125</v>
      </c>
      <c r="M5" s="56">
        <v>8.8E-4</v>
      </c>
      <c r="N5" s="56">
        <v>1.47E-5</v>
      </c>
      <c r="O5" s="56">
        <v>0.04741</v>
      </c>
      <c r="P5" s="57">
        <v>0.00707</v>
      </c>
      <c r="Q5" s="56">
        <v>0.21345</v>
      </c>
      <c r="R5" s="56">
        <v>0.40506</v>
      </c>
      <c r="S5" s="56">
        <v>0.02661</v>
      </c>
      <c r="T5" s="56">
        <v>0.39165</v>
      </c>
      <c r="U5" s="56">
        <v>1.6E-4</v>
      </c>
      <c r="V5" s="56">
        <v>0.03829</v>
      </c>
      <c r="W5" s="56">
        <v>0.10494</v>
      </c>
      <c r="X5" s="56">
        <v>8.9E-4</v>
      </c>
      <c r="Y5" s="58">
        <v>120.0</v>
      </c>
      <c r="Z5" s="59" t="s">
        <v>64</v>
      </c>
      <c r="AA5" s="60" t="s">
        <v>65</v>
      </c>
      <c r="AB5" s="14"/>
      <c r="AC5" s="60" t="s">
        <v>65</v>
      </c>
      <c r="AD5" s="14"/>
      <c r="AE5" s="60" t="s">
        <v>65</v>
      </c>
      <c r="AF5" s="14"/>
      <c r="AG5" s="60" t="s">
        <v>65</v>
      </c>
      <c r="AH5" s="14"/>
      <c r="AI5" s="61">
        <f t="shared" ref="AI5:AZ5" si="1">$Y5*G5</f>
        <v>0.324</v>
      </c>
      <c r="AJ5" s="61">
        <f t="shared" si="1"/>
        <v>55.7472</v>
      </c>
      <c r="AK5" s="61">
        <f t="shared" si="1"/>
        <v>0.2736</v>
      </c>
      <c r="AL5" s="61">
        <f t="shared" si="1"/>
        <v>0.000021</v>
      </c>
      <c r="AM5" s="61">
        <f t="shared" si="1"/>
        <v>0.1512</v>
      </c>
      <c r="AN5" s="61">
        <f t="shared" si="1"/>
        <v>0.15</v>
      </c>
      <c r="AO5" s="61">
        <f t="shared" si="1"/>
        <v>0.1056</v>
      </c>
      <c r="AP5" s="61">
        <f t="shared" si="1"/>
        <v>0.001764</v>
      </c>
      <c r="AQ5" s="61">
        <f t="shared" si="1"/>
        <v>5.6892</v>
      </c>
      <c r="AR5" s="61">
        <f t="shared" si="1"/>
        <v>0.8484</v>
      </c>
      <c r="AS5" s="61">
        <f t="shared" si="1"/>
        <v>25.614</v>
      </c>
      <c r="AT5" s="61">
        <f t="shared" si="1"/>
        <v>48.6072</v>
      </c>
      <c r="AU5" s="61">
        <f t="shared" si="1"/>
        <v>3.1932</v>
      </c>
      <c r="AV5" s="61">
        <f t="shared" si="1"/>
        <v>46.998</v>
      </c>
      <c r="AW5" s="61">
        <f t="shared" si="1"/>
        <v>0.0192</v>
      </c>
      <c r="AX5" s="61">
        <f t="shared" si="1"/>
        <v>4.5948</v>
      </c>
      <c r="AY5" s="61">
        <f t="shared" si="1"/>
        <v>12.5928</v>
      </c>
      <c r="AZ5" s="62">
        <f t="shared" si="1"/>
        <v>0.1068</v>
      </c>
    </row>
    <row r="6" ht="57.75" customHeight="1">
      <c r="A6" s="53" t="s">
        <v>66</v>
      </c>
      <c r="B6" s="63" t="s">
        <v>59</v>
      </c>
      <c r="C6" s="63" t="s">
        <v>67</v>
      </c>
      <c r="D6" s="55" t="s">
        <v>61</v>
      </c>
      <c r="E6" s="55" t="s">
        <v>62</v>
      </c>
      <c r="F6" s="55" t="s">
        <v>68</v>
      </c>
      <c r="G6" s="57">
        <v>0.00297</v>
      </c>
      <c r="H6" s="56">
        <v>0.28293</v>
      </c>
      <c r="I6" s="56">
        <v>2.3E-4</v>
      </c>
      <c r="J6" s="56">
        <v>9.6E-8</v>
      </c>
      <c r="K6" s="56">
        <v>1.8E-4</v>
      </c>
      <c r="L6" s="56">
        <v>1.8E-4</v>
      </c>
      <c r="M6" s="56">
        <v>8.4E-4</v>
      </c>
      <c r="N6" s="56">
        <v>2.21E-6</v>
      </c>
      <c r="O6" s="56">
        <v>0.04454</v>
      </c>
      <c r="P6" s="56">
        <v>0.01663</v>
      </c>
      <c r="Q6" s="56">
        <v>0.01048</v>
      </c>
      <c r="R6" s="56">
        <v>0.16465</v>
      </c>
      <c r="S6" s="56">
        <v>0.02216</v>
      </c>
      <c r="T6" s="56">
        <v>0.05059</v>
      </c>
      <c r="U6" s="56">
        <v>2.46E-5</v>
      </c>
      <c r="V6" s="56">
        <v>0.03666</v>
      </c>
      <c r="W6" s="56">
        <v>0.01064</v>
      </c>
      <c r="X6" s="56">
        <v>9.82E-5</v>
      </c>
      <c r="Y6" s="58">
        <v>50.0</v>
      </c>
      <c r="Z6" s="59" t="s">
        <v>64</v>
      </c>
      <c r="AA6" s="60" t="s">
        <v>65</v>
      </c>
      <c r="AB6" s="14"/>
      <c r="AC6" s="60" t="s">
        <v>65</v>
      </c>
      <c r="AD6" s="14"/>
      <c r="AE6" s="60" t="s">
        <v>65</v>
      </c>
      <c r="AF6" s="14"/>
      <c r="AG6" s="60" t="s">
        <v>65</v>
      </c>
      <c r="AH6" s="14"/>
      <c r="AI6" s="61">
        <f t="shared" ref="AI6:AZ6" si="2">$Y6*G6</f>
        <v>0.1485</v>
      </c>
      <c r="AJ6" s="61">
        <f t="shared" si="2"/>
        <v>14.1465</v>
      </c>
      <c r="AK6" s="61">
        <f t="shared" si="2"/>
        <v>0.0115</v>
      </c>
      <c r="AL6" s="61">
        <f t="shared" si="2"/>
        <v>0.0000048</v>
      </c>
      <c r="AM6" s="61">
        <f t="shared" si="2"/>
        <v>0.009</v>
      </c>
      <c r="AN6" s="61">
        <f t="shared" si="2"/>
        <v>0.009</v>
      </c>
      <c r="AO6" s="61">
        <f t="shared" si="2"/>
        <v>0.042</v>
      </c>
      <c r="AP6" s="61">
        <f t="shared" si="2"/>
        <v>0.0001105</v>
      </c>
      <c r="AQ6" s="61">
        <f t="shared" si="2"/>
        <v>2.227</v>
      </c>
      <c r="AR6" s="64">
        <f t="shared" si="2"/>
        <v>0.8315</v>
      </c>
      <c r="AS6" s="64">
        <f t="shared" si="2"/>
        <v>0.524</v>
      </c>
      <c r="AT6" s="64">
        <f t="shared" si="2"/>
        <v>8.2325</v>
      </c>
      <c r="AU6" s="64">
        <f t="shared" si="2"/>
        <v>1.108</v>
      </c>
      <c r="AV6" s="64">
        <f t="shared" si="2"/>
        <v>2.5295</v>
      </c>
      <c r="AW6" s="64">
        <f t="shared" si="2"/>
        <v>0.00123</v>
      </c>
      <c r="AX6" s="64">
        <f t="shared" si="2"/>
        <v>1.833</v>
      </c>
      <c r="AY6" s="64">
        <f t="shared" si="2"/>
        <v>0.532</v>
      </c>
      <c r="AZ6" s="62">
        <f t="shared" si="2"/>
        <v>0.00491</v>
      </c>
    </row>
    <row r="7" ht="57.75" customHeight="1">
      <c r="A7" s="65" t="s">
        <v>69</v>
      </c>
      <c r="B7" s="66" t="s">
        <v>65</v>
      </c>
      <c r="C7" s="14"/>
      <c r="D7" s="67" t="s">
        <v>65</v>
      </c>
      <c r="E7" s="14"/>
      <c r="F7" s="14"/>
      <c r="G7" s="66"/>
      <c r="H7" s="66"/>
      <c r="I7" s="66"/>
      <c r="J7" s="66"/>
      <c r="K7" s="66"/>
      <c r="L7" s="66"/>
      <c r="M7" s="66"/>
      <c r="N7" s="66"/>
      <c r="O7" s="66"/>
      <c r="P7" s="66"/>
      <c r="Q7" s="66"/>
      <c r="R7" s="63"/>
      <c r="S7" s="63"/>
      <c r="T7" s="63"/>
      <c r="U7" s="63"/>
      <c r="V7" s="63"/>
      <c r="W7" s="63"/>
      <c r="X7" s="63"/>
      <c r="Y7" s="68" t="s">
        <v>65</v>
      </c>
      <c r="Z7" s="14"/>
      <c r="AA7" s="14"/>
      <c r="AB7" s="14"/>
      <c r="AC7" s="14"/>
      <c r="AD7" s="14"/>
      <c r="AE7" s="14"/>
      <c r="AF7" s="14"/>
      <c r="AG7" s="14"/>
      <c r="AH7" s="14"/>
      <c r="AI7" s="61">
        <f t="shared" ref="AI7:AZ7" si="3">SUM(AI5:AI6)</f>
        <v>0.4725</v>
      </c>
      <c r="AJ7" s="61">
        <f t="shared" si="3"/>
        <v>69.8937</v>
      </c>
      <c r="AK7" s="61">
        <f t="shared" si="3"/>
        <v>0.2851</v>
      </c>
      <c r="AL7" s="61">
        <f t="shared" si="3"/>
        <v>0.0000258</v>
      </c>
      <c r="AM7" s="61">
        <f t="shared" si="3"/>
        <v>0.1602</v>
      </c>
      <c r="AN7" s="61">
        <f t="shared" si="3"/>
        <v>0.159</v>
      </c>
      <c r="AO7" s="61">
        <f t="shared" si="3"/>
        <v>0.1476</v>
      </c>
      <c r="AP7" s="61">
        <f t="shared" si="3"/>
        <v>0.0018745</v>
      </c>
      <c r="AQ7" s="61">
        <f t="shared" si="3"/>
        <v>7.9162</v>
      </c>
      <c r="AR7" s="64">
        <f t="shared" si="3"/>
        <v>1.6799</v>
      </c>
      <c r="AS7" s="64">
        <f t="shared" si="3"/>
        <v>26.138</v>
      </c>
      <c r="AT7" s="64">
        <f t="shared" si="3"/>
        <v>56.8397</v>
      </c>
      <c r="AU7" s="64">
        <f t="shared" si="3"/>
        <v>4.3012</v>
      </c>
      <c r="AV7" s="64">
        <f t="shared" si="3"/>
        <v>49.5275</v>
      </c>
      <c r="AW7" s="64">
        <f t="shared" si="3"/>
        <v>0.02043</v>
      </c>
      <c r="AX7" s="64">
        <f t="shared" si="3"/>
        <v>6.4278</v>
      </c>
      <c r="AY7" s="64">
        <f t="shared" si="3"/>
        <v>13.1248</v>
      </c>
      <c r="AZ7" s="62">
        <f t="shared" si="3"/>
        <v>0.11171</v>
      </c>
    </row>
    <row r="8" ht="14.25" customHeight="1">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row>
    <row r="9" ht="14.25" customHeight="1">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row>
    <row r="10" ht="14.25" customHeight="1">
      <c r="A10" s="69"/>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row>
    <row r="11" ht="14.25" customHeight="1">
      <c r="A11" s="69"/>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row>
    <row r="12" ht="14.25" customHeight="1">
      <c r="A12" s="69"/>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row>
    <row r="13" ht="14.25" customHeight="1">
      <c r="D13" s="70"/>
    </row>
    <row r="14" ht="14.25" customHeight="1"/>
    <row r="15" ht="14.25" customHeight="1"/>
    <row r="16" ht="14.25" customHeight="1">
      <c r="D16" s="70"/>
    </row>
    <row r="17" ht="14.25" customHeight="1">
      <c r="D17" s="70"/>
    </row>
    <row r="18" ht="14.25" customHeight="1">
      <c r="D18" s="70"/>
    </row>
    <row r="19" ht="14.25" customHeight="1">
      <c r="D19" s="70"/>
    </row>
    <row r="20" ht="14.25" customHeight="1">
      <c r="D20" s="70"/>
    </row>
    <row r="21" ht="14.25" customHeight="1">
      <c r="D21" s="70"/>
    </row>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sheetData>
  <mergeCells count="19">
    <mergeCell ref="A1:C1"/>
    <mergeCell ref="F1:I1"/>
    <mergeCell ref="A3:A4"/>
    <mergeCell ref="Y3:Z3"/>
    <mergeCell ref="AC3:AD3"/>
    <mergeCell ref="AE3:AF3"/>
    <mergeCell ref="AG3:AH3"/>
    <mergeCell ref="AE6:AF6"/>
    <mergeCell ref="AG6:AH6"/>
    <mergeCell ref="B7:C7"/>
    <mergeCell ref="D7:F7"/>
    <mergeCell ref="Y7:AH7"/>
    <mergeCell ref="AA3:AB3"/>
    <mergeCell ref="AA5:AB5"/>
    <mergeCell ref="AC5:AD5"/>
    <mergeCell ref="AE5:AF5"/>
    <mergeCell ref="AG5:AH5"/>
    <mergeCell ref="AA6:AB6"/>
    <mergeCell ref="AC6:AD6"/>
  </mergeCells>
  <printOptions/>
  <pageMargins bottom="0.75" footer="0.0" header="0.0" left="0.25" right="0.25" top="0.75"/>
  <pageSetup fitToHeight="0" orientation="landscape" paperHeight="5.511811023622046in" paperWidth="19.685039370078737in"/>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3.0" topLeftCell="D1" activePane="topRight" state="frozen"/>
      <selection activeCell="E2" sqref="E2" pane="topRight"/>
    </sheetView>
  </sheetViews>
  <sheetFormatPr customHeight="1" defaultColWidth="12.63" defaultRowHeight="15.0"/>
  <cols>
    <col customWidth="1" min="1" max="1" width="18.88"/>
    <col customWidth="1" min="2" max="3" width="15.13"/>
    <col customWidth="1" min="4" max="6" width="25.13"/>
    <col customWidth="1" hidden="1" min="7" max="24" width="25.13"/>
    <col customWidth="1" min="25" max="32" width="25.13"/>
    <col customWidth="1" hidden="1" min="33" max="34" width="25.13"/>
    <col customWidth="1" min="35" max="52" width="25.13"/>
  </cols>
  <sheetData>
    <row r="1" ht="72.0" customHeight="1">
      <c r="A1" s="29" t="s">
        <v>70</v>
      </c>
      <c r="B1" s="14"/>
      <c r="C1" s="15"/>
      <c r="F1" s="30"/>
    </row>
    <row r="2" ht="14.25" customHeight="1"/>
    <row r="3" ht="14.25" customHeight="1">
      <c r="A3" s="31" t="s">
        <v>14</v>
      </c>
      <c r="B3" s="32" t="s">
        <v>71</v>
      </c>
      <c r="C3" s="33" t="s">
        <v>16</v>
      </c>
      <c r="D3" s="33" t="s">
        <v>17</v>
      </c>
      <c r="E3" s="33" t="s">
        <v>18</v>
      </c>
      <c r="F3" s="33" t="s">
        <v>19</v>
      </c>
      <c r="G3" s="33" t="s">
        <v>20</v>
      </c>
      <c r="H3" s="34" t="s">
        <v>21</v>
      </c>
      <c r="I3" s="33" t="s">
        <v>22</v>
      </c>
      <c r="J3" s="33" t="s">
        <v>23</v>
      </c>
      <c r="K3" s="34" t="s">
        <v>24</v>
      </c>
      <c r="L3" s="33" t="s">
        <v>25</v>
      </c>
      <c r="M3" s="33" t="s">
        <v>26</v>
      </c>
      <c r="N3" s="33" t="s">
        <v>27</v>
      </c>
      <c r="O3" s="33" t="s">
        <v>28</v>
      </c>
      <c r="P3" s="33" t="s">
        <v>29</v>
      </c>
      <c r="Q3" s="33" t="s">
        <v>30</v>
      </c>
      <c r="R3" s="33" t="s">
        <v>31</v>
      </c>
      <c r="S3" s="33" t="s">
        <v>32</v>
      </c>
      <c r="T3" s="33" t="s">
        <v>33</v>
      </c>
      <c r="U3" s="35" t="s">
        <v>34</v>
      </c>
      <c r="V3" s="33" t="s">
        <v>35</v>
      </c>
      <c r="W3" s="33" t="s">
        <v>36</v>
      </c>
      <c r="X3" s="33" t="s">
        <v>37</v>
      </c>
      <c r="Y3" s="36" t="s">
        <v>38</v>
      </c>
      <c r="Z3" s="37"/>
      <c r="AA3" s="36" t="s">
        <v>39</v>
      </c>
      <c r="AB3" s="37"/>
      <c r="AC3" s="36" t="s">
        <v>40</v>
      </c>
      <c r="AD3" s="37"/>
      <c r="AE3" s="36" t="s">
        <v>41</v>
      </c>
      <c r="AF3" s="37"/>
      <c r="AG3" s="36" t="s">
        <v>42</v>
      </c>
      <c r="AH3" s="37"/>
      <c r="AI3" s="38" t="s">
        <v>20</v>
      </c>
      <c r="AJ3" s="39" t="s">
        <v>21</v>
      </c>
      <c r="AK3" s="38" t="s">
        <v>22</v>
      </c>
      <c r="AL3" s="38" t="s">
        <v>23</v>
      </c>
      <c r="AM3" s="39" t="s">
        <v>24</v>
      </c>
      <c r="AN3" s="38" t="s">
        <v>25</v>
      </c>
      <c r="AO3" s="38" t="s">
        <v>26</v>
      </c>
      <c r="AP3" s="38" t="s">
        <v>27</v>
      </c>
      <c r="AQ3" s="38" t="s">
        <v>28</v>
      </c>
      <c r="AR3" s="38" t="s">
        <v>29</v>
      </c>
      <c r="AS3" s="40" t="s">
        <v>30</v>
      </c>
      <c r="AT3" s="40" t="s">
        <v>31</v>
      </c>
      <c r="AU3" s="40" t="s">
        <v>32</v>
      </c>
      <c r="AV3" s="40" t="s">
        <v>33</v>
      </c>
      <c r="AW3" s="41" t="s">
        <v>34</v>
      </c>
      <c r="AX3" s="41" t="s">
        <v>35</v>
      </c>
      <c r="AY3" s="40" t="s">
        <v>36</v>
      </c>
      <c r="AZ3" s="42" t="s">
        <v>37</v>
      </c>
    </row>
    <row r="4" ht="14.25" customHeight="1">
      <c r="A4" s="43"/>
      <c r="B4" s="44" t="s">
        <v>43</v>
      </c>
      <c r="C4" s="45"/>
      <c r="D4" s="45"/>
      <c r="E4" s="45"/>
      <c r="F4" s="45"/>
      <c r="G4" s="46" t="s">
        <v>44</v>
      </c>
      <c r="H4" s="46" t="s">
        <v>45</v>
      </c>
      <c r="I4" s="46" t="s">
        <v>46</v>
      </c>
      <c r="J4" s="46" t="s">
        <v>47</v>
      </c>
      <c r="K4" s="46" t="s">
        <v>48</v>
      </c>
      <c r="L4" s="46" t="s">
        <v>48</v>
      </c>
      <c r="M4" s="46" t="s">
        <v>49</v>
      </c>
      <c r="N4" s="47" t="s">
        <v>50</v>
      </c>
      <c r="O4" s="46" t="s">
        <v>45</v>
      </c>
      <c r="P4" s="46" t="s">
        <v>51</v>
      </c>
      <c r="Q4" s="46" t="s">
        <v>52</v>
      </c>
      <c r="R4" s="46" t="s">
        <v>45</v>
      </c>
      <c r="S4" s="46" t="s">
        <v>45</v>
      </c>
      <c r="T4" s="46" t="s">
        <v>53</v>
      </c>
      <c r="U4" s="46" t="s">
        <v>54</v>
      </c>
      <c r="V4" s="46" t="s">
        <v>45</v>
      </c>
      <c r="W4" s="46" t="s">
        <v>55</v>
      </c>
      <c r="X4" s="46" t="s">
        <v>56</v>
      </c>
      <c r="Y4" s="48" t="s">
        <v>57</v>
      </c>
      <c r="Z4" s="48" t="s">
        <v>43</v>
      </c>
      <c r="AA4" s="48" t="s">
        <v>57</v>
      </c>
      <c r="AB4" s="48" t="s">
        <v>43</v>
      </c>
      <c r="AC4" s="48" t="s">
        <v>57</v>
      </c>
      <c r="AD4" s="48" t="s">
        <v>43</v>
      </c>
      <c r="AE4" s="48" t="s">
        <v>57</v>
      </c>
      <c r="AF4" s="48" t="s">
        <v>43</v>
      </c>
      <c r="AG4" s="48" t="s">
        <v>57</v>
      </c>
      <c r="AH4" s="48" t="s">
        <v>43</v>
      </c>
      <c r="AI4" s="49" t="s">
        <v>44</v>
      </c>
      <c r="AJ4" s="49" t="s">
        <v>45</v>
      </c>
      <c r="AK4" s="49" t="s">
        <v>46</v>
      </c>
      <c r="AL4" s="49" t="s">
        <v>47</v>
      </c>
      <c r="AM4" s="49" t="s">
        <v>48</v>
      </c>
      <c r="AN4" s="49" t="s">
        <v>48</v>
      </c>
      <c r="AO4" s="49" t="s">
        <v>49</v>
      </c>
      <c r="AP4" s="49" t="s">
        <v>50</v>
      </c>
      <c r="AQ4" s="49" t="s">
        <v>45</v>
      </c>
      <c r="AR4" s="49" t="s">
        <v>51</v>
      </c>
      <c r="AS4" s="51" t="s">
        <v>52</v>
      </c>
      <c r="AT4" s="51" t="s">
        <v>45</v>
      </c>
      <c r="AU4" s="51" t="s">
        <v>45</v>
      </c>
      <c r="AV4" s="51" t="s">
        <v>53</v>
      </c>
      <c r="AW4" s="51" t="s">
        <v>54</v>
      </c>
      <c r="AX4" s="51" t="s">
        <v>45</v>
      </c>
      <c r="AY4" s="51" t="s">
        <v>55</v>
      </c>
      <c r="AZ4" s="71" t="s">
        <v>56</v>
      </c>
    </row>
    <row r="5" ht="57.75" customHeight="1">
      <c r="A5" s="53" t="s">
        <v>72</v>
      </c>
      <c r="B5" s="55" t="s">
        <v>73</v>
      </c>
      <c r="C5" s="54" t="s">
        <v>74</v>
      </c>
      <c r="D5" s="72" t="s">
        <v>75</v>
      </c>
      <c r="E5" s="55" t="s">
        <v>76</v>
      </c>
      <c r="F5" s="72" t="s">
        <v>77</v>
      </c>
      <c r="G5" s="56">
        <v>3.28679</v>
      </c>
      <c r="H5" s="56">
        <v>3541.10015</v>
      </c>
      <c r="I5" s="56">
        <v>1.8536</v>
      </c>
      <c r="J5" s="56">
        <v>1.4E-4</v>
      </c>
      <c r="K5" s="56">
        <v>1.34154</v>
      </c>
      <c r="L5" s="56">
        <v>1.31708</v>
      </c>
      <c r="M5" s="56">
        <v>19.2894</v>
      </c>
      <c r="N5" s="56">
        <v>0.01887</v>
      </c>
      <c r="O5" s="56">
        <v>414.67638</v>
      </c>
      <c r="P5" s="57">
        <v>61.7351</v>
      </c>
      <c r="Q5" s="56">
        <v>9.85808</v>
      </c>
      <c r="R5" s="56">
        <v>4141.03435</v>
      </c>
      <c r="S5" s="56">
        <v>87.93088</v>
      </c>
      <c r="T5" s="56">
        <v>318.50958</v>
      </c>
      <c r="U5" s="56">
        <v>0.44569</v>
      </c>
      <c r="V5" s="56">
        <v>332.63717</v>
      </c>
      <c r="W5" s="56">
        <v>70.70923</v>
      </c>
      <c r="X5" s="56">
        <v>0.86062</v>
      </c>
      <c r="Y5" s="73">
        <v>20.0</v>
      </c>
      <c r="Z5" s="74" t="s">
        <v>78</v>
      </c>
      <c r="AA5" s="73">
        <v>4.0</v>
      </c>
      <c r="AB5" s="74" t="s">
        <v>79</v>
      </c>
      <c r="AC5" s="73">
        <v>5.0</v>
      </c>
      <c r="AD5" s="74" t="s">
        <v>80</v>
      </c>
      <c r="AE5" s="73">
        <f>90</f>
        <v>90</v>
      </c>
      <c r="AF5" s="74" t="s">
        <v>81</v>
      </c>
      <c r="AG5" s="68" t="s">
        <v>65</v>
      </c>
      <c r="AH5" s="14"/>
      <c r="AI5" s="75">
        <f t="shared" ref="AI5:AZ5" si="1">((($Y5*$AA$5*$AC$5)/$AE$5)*G5)/(80*365)</f>
        <v>0.0005002724505</v>
      </c>
      <c r="AJ5" s="75">
        <f t="shared" si="1"/>
        <v>0.5389802359</v>
      </c>
      <c r="AK5" s="75">
        <f t="shared" si="1"/>
        <v>0.000282130898</v>
      </c>
      <c r="AL5" s="75">
        <f t="shared" si="1"/>
        <v>0.00000002130898021</v>
      </c>
      <c r="AM5" s="75">
        <f t="shared" si="1"/>
        <v>0.0002041917808</v>
      </c>
      <c r="AN5" s="75">
        <f t="shared" si="1"/>
        <v>0.0002004687976</v>
      </c>
      <c r="AO5" s="75">
        <f t="shared" si="1"/>
        <v>0.002935981735</v>
      </c>
      <c r="AP5" s="75">
        <f t="shared" si="1"/>
        <v>0.000002872146119</v>
      </c>
      <c r="AQ5" s="75">
        <f t="shared" si="1"/>
        <v>0.0631166484</v>
      </c>
      <c r="AR5" s="75">
        <f t="shared" si="1"/>
        <v>0.00939651446</v>
      </c>
      <c r="AS5" s="75">
        <f t="shared" si="1"/>
        <v>0.001500468798</v>
      </c>
      <c r="AT5" s="75">
        <f t="shared" si="1"/>
        <v>0.6302944216</v>
      </c>
      <c r="AU5" s="75">
        <f t="shared" si="1"/>
        <v>0.01338369559</v>
      </c>
      <c r="AV5" s="75">
        <f t="shared" si="1"/>
        <v>0.04847938813</v>
      </c>
      <c r="AW5" s="75">
        <f t="shared" si="1"/>
        <v>0.00006783713851</v>
      </c>
      <c r="AX5" s="75">
        <f t="shared" si="1"/>
        <v>0.05062970624</v>
      </c>
      <c r="AY5" s="75">
        <f t="shared" si="1"/>
        <v>0.01076243988</v>
      </c>
      <c r="AZ5" s="76">
        <f t="shared" si="1"/>
        <v>0.0001309923896</v>
      </c>
    </row>
    <row r="6" ht="57.75" customHeight="1">
      <c r="A6" s="53" t="s">
        <v>82</v>
      </c>
      <c r="B6" s="55" t="s">
        <v>83</v>
      </c>
      <c r="C6" s="54" t="s">
        <v>84</v>
      </c>
      <c r="D6" s="55" t="s">
        <v>85</v>
      </c>
      <c r="E6" s="55" t="s">
        <v>86</v>
      </c>
      <c r="F6" s="55" t="s">
        <v>87</v>
      </c>
      <c r="G6" s="56">
        <v>2.61324</v>
      </c>
      <c r="H6" s="56">
        <v>1435.53285</v>
      </c>
      <c r="I6" s="56">
        <v>1.02235</v>
      </c>
      <c r="J6" s="56">
        <v>1.2E-4</v>
      </c>
      <c r="K6" s="56">
        <v>0.76578</v>
      </c>
      <c r="L6" s="56">
        <v>0.74436</v>
      </c>
      <c r="M6" s="56">
        <v>8.63246</v>
      </c>
      <c r="N6" s="56">
        <v>0.01422</v>
      </c>
      <c r="O6" s="56">
        <v>175.9482</v>
      </c>
      <c r="P6" s="57">
        <v>4.11972</v>
      </c>
      <c r="Q6" s="56">
        <v>21.86166</v>
      </c>
      <c r="R6" s="56">
        <v>1943.80935</v>
      </c>
      <c r="S6" s="56">
        <v>78.44992</v>
      </c>
      <c r="T6" s="56">
        <v>240.08196</v>
      </c>
      <c r="U6" s="56">
        <v>0.27723</v>
      </c>
      <c r="V6" s="56">
        <v>134.71087</v>
      </c>
      <c r="W6" s="56">
        <v>60.30997</v>
      </c>
      <c r="X6" s="56">
        <v>0.54155</v>
      </c>
      <c r="Y6" s="73">
        <v>0.0</v>
      </c>
      <c r="Z6" s="73" t="s">
        <v>88</v>
      </c>
      <c r="AA6" s="73">
        <v>0.0</v>
      </c>
      <c r="AB6" s="74" t="s">
        <v>81</v>
      </c>
      <c r="AC6" s="73">
        <v>7.0</v>
      </c>
      <c r="AD6" s="74" t="s">
        <v>89</v>
      </c>
      <c r="AE6" s="68" t="s">
        <v>65</v>
      </c>
      <c r="AF6" s="14"/>
      <c r="AG6" s="68" t="s">
        <v>65</v>
      </c>
      <c r="AH6" s="14"/>
      <c r="AI6" s="75">
        <f t="shared" ref="AI6:AZ6" si="2">$Y6*G6*$AA6/($AC6*365)</f>
        <v>0</v>
      </c>
      <c r="AJ6" s="75">
        <f t="shared" si="2"/>
        <v>0</v>
      </c>
      <c r="AK6" s="75">
        <f t="shared" si="2"/>
        <v>0</v>
      </c>
      <c r="AL6" s="75">
        <f t="shared" si="2"/>
        <v>0</v>
      </c>
      <c r="AM6" s="75">
        <f t="shared" si="2"/>
        <v>0</v>
      </c>
      <c r="AN6" s="75">
        <f t="shared" si="2"/>
        <v>0</v>
      </c>
      <c r="AO6" s="75">
        <f t="shared" si="2"/>
        <v>0</v>
      </c>
      <c r="AP6" s="75">
        <f t="shared" si="2"/>
        <v>0</v>
      </c>
      <c r="AQ6" s="75">
        <f t="shared" si="2"/>
        <v>0</v>
      </c>
      <c r="AR6" s="75">
        <f t="shared" si="2"/>
        <v>0</v>
      </c>
      <c r="AS6" s="75">
        <f t="shared" si="2"/>
        <v>0</v>
      </c>
      <c r="AT6" s="75">
        <f t="shared" si="2"/>
        <v>0</v>
      </c>
      <c r="AU6" s="75">
        <f t="shared" si="2"/>
        <v>0</v>
      </c>
      <c r="AV6" s="75">
        <f t="shared" si="2"/>
        <v>0</v>
      </c>
      <c r="AW6" s="75">
        <f t="shared" si="2"/>
        <v>0</v>
      </c>
      <c r="AX6" s="75">
        <f t="shared" si="2"/>
        <v>0</v>
      </c>
      <c r="AY6" s="75">
        <f t="shared" si="2"/>
        <v>0</v>
      </c>
      <c r="AZ6" s="76">
        <f t="shared" si="2"/>
        <v>0</v>
      </c>
    </row>
    <row r="7" ht="57.75" customHeight="1">
      <c r="A7" s="53" t="s">
        <v>90</v>
      </c>
      <c r="B7" s="55" t="s">
        <v>83</v>
      </c>
      <c r="C7" s="54" t="s">
        <v>91</v>
      </c>
      <c r="D7" s="72" t="s">
        <v>92</v>
      </c>
      <c r="E7" s="55" t="s">
        <v>86</v>
      </c>
      <c r="F7" s="72" t="s">
        <v>93</v>
      </c>
      <c r="G7" s="56">
        <v>1.65028</v>
      </c>
      <c r="H7" s="56">
        <v>864.94535</v>
      </c>
      <c r="I7" s="56">
        <v>0.6967</v>
      </c>
      <c r="J7" s="56">
        <v>8.28E-5</v>
      </c>
      <c r="K7" s="56">
        <v>0.51072</v>
      </c>
      <c r="L7" s="56">
        <v>0.49768</v>
      </c>
      <c r="M7" s="56">
        <v>4.79177</v>
      </c>
      <c r="N7" s="56">
        <v>0.03204</v>
      </c>
      <c r="O7" s="56">
        <v>112.99619</v>
      </c>
      <c r="P7" s="57">
        <v>3.05807</v>
      </c>
      <c r="Q7" s="56">
        <v>14.11057</v>
      </c>
      <c r="R7" s="56">
        <v>1259.3686</v>
      </c>
      <c r="S7" s="56">
        <v>24.3314</v>
      </c>
      <c r="T7" s="56">
        <v>176.0</v>
      </c>
      <c r="U7" s="56">
        <v>0.18488</v>
      </c>
      <c r="V7" s="56">
        <v>86.73516</v>
      </c>
      <c r="W7" s="56">
        <v>42.21061</v>
      </c>
      <c r="X7" s="56">
        <v>0.42242</v>
      </c>
      <c r="Y7" s="73">
        <v>1.0</v>
      </c>
      <c r="Z7" s="73" t="s">
        <v>88</v>
      </c>
      <c r="AA7" s="73">
        <f t="shared" ref="AA7:AA9" si="4">90</f>
        <v>90</v>
      </c>
      <c r="AB7" s="74" t="s">
        <v>81</v>
      </c>
      <c r="AC7" s="73">
        <v>7.0</v>
      </c>
      <c r="AD7" s="74" t="s">
        <v>89</v>
      </c>
      <c r="AE7" s="68" t="s">
        <v>65</v>
      </c>
      <c r="AF7" s="14"/>
      <c r="AG7" s="68" t="s">
        <v>65</v>
      </c>
      <c r="AH7" s="14"/>
      <c r="AI7" s="75">
        <f t="shared" ref="AI7:AZ7" si="3">$Y7*G7*$AA7/($AC7*365)</f>
        <v>0.05813119374</v>
      </c>
      <c r="AJ7" s="75">
        <f t="shared" si="3"/>
        <v>30.46774227</v>
      </c>
      <c r="AK7" s="75">
        <f t="shared" si="3"/>
        <v>0.02454129159</v>
      </c>
      <c r="AL7" s="75">
        <f t="shared" si="3"/>
        <v>0.000002916634051</v>
      </c>
      <c r="AM7" s="75">
        <f t="shared" si="3"/>
        <v>0.01799013699</v>
      </c>
      <c r="AN7" s="75">
        <f t="shared" si="3"/>
        <v>0.01753080235</v>
      </c>
      <c r="AO7" s="75">
        <f t="shared" si="3"/>
        <v>0.1687903327</v>
      </c>
      <c r="AP7" s="75">
        <f t="shared" si="3"/>
        <v>0.001128610568</v>
      </c>
      <c r="AQ7" s="75">
        <f t="shared" si="3"/>
        <v>3.980296321</v>
      </c>
      <c r="AR7" s="75">
        <f t="shared" si="3"/>
        <v>0.1077206654</v>
      </c>
      <c r="AS7" s="75">
        <f t="shared" si="3"/>
        <v>0.4970455186</v>
      </c>
      <c r="AT7" s="75">
        <f t="shared" si="3"/>
        <v>44.36132055</v>
      </c>
      <c r="AU7" s="75">
        <f t="shared" si="3"/>
        <v>0.8570747554</v>
      </c>
      <c r="AV7" s="75">
        <f t="shared" si="3"/>
        <v>6.199608611</v>
      </c>
      <c r="AW7" s="75">
        <f t="shared" si="3"/>
        <v>0.006512407045</v>
      </c>
      <c r="AX7" s="75">
        <f t="shared" si="3"/>
        <v>3.055250254</v>
      </c>
      <c r="AY7" s="75">
        <f t="shared" si="3"/>
        <v>1.486870802</v>
      </c>
      <c r="AZ7" s="76">
        <f t="shared" si="3"/>
        <v>0.01487976517</v>
      </c>
    </row>
    <row r="8" ht="57.75" customHeight="1">
      <c r="A8" s="53" t="s">
        <v>94</v>
      </c>
      <c r="B8" s="77" t="s">
        <v>83</v>
      </c>
      <c r="C8" s="54" t="s">
        <v>95</v>
      </c>
      <c r="D8" s="55" t="s">
        <v>96</v>
      </c>
      <c r="E8" s="55" t="s">
        <v>86</v>
      </c>
      <c r="F8" s="72" t="s">
        <v>97</v>
      </c>
      <c r="G8" s="57">
        <v>3.3537</v>
      </c>
      <c r="H8" s="56">
        <v>1232.49541</v>
      </c>
      <c r="I8" s="56">
        <v>1.63218</v>
      </c>
      <c r="J8" s="56">
        <v>2.2E-4</v>
      </c>
      <c r="K8" s="56">
        <v>1.12313</v>
      </c>
      <c r="L8" s="56">
        <v>1.08658</v>
      </c>
      <c r="M8" s="56">
        <v>7.72115</v>
      </c>
      <c r="N8" s="56">
        <v>0.37606</v>
      </c>
      <c r="O8" s="56">
        <v>171.66877</v>
      </c>
      <c r="P8" s="57">
        <v>9.86232</v>
      </c>
      <c r="Q8" s="56">
        <v>29.72387</v>
      </c>
      <c r="R8" s="56">
        <v>1989.6733</v>
      </c>
      <c r="S8" s="56">
        <v>48.90274</v>
      </c>
      <c r="T8" s="56">
        <v>380.8156</v>
      </c>
      <c r="U8" s="56">
        <v>0.31843</v>
      </c>
      <c r="V8" s="56">
        <v>131.74888</v>
      </c>
      <c r="W8" s="56">
        <v>91.44045</v>
      </c>
      <c r="X8" s="56">
        <v>0.77417</v>
      </c>
      <c r="Y8" s="73">
        <v>0.0</v>
      </c>
      <c r="Z8" s="73" t="s">
        <v>88</v>
      </c>
      <c r="AA8" s="73">
        <f t="shared" si="4"/>
        <v>90</v>
      </c>
      <c r="AB8" s="74" t="s">
        <v>81</v>
      </c>
      <c r="AC8" s="73">
        <v>14.0</v>
      </c>
      <c r="AD8" s="74" t="s">
        <v>89</v>
      </c>
      <c r="AE8" s="68" t="s">
        <v>65</v>
      </c>
      <c r="AF8" s="14"/>
      <c r="AG8" s="68" t="s">
        <v>65</v>
      </c>
      <c r="AH8" s="14"/>
      <c r="AI8" s="75">
        <f t="shared" ref="AI8:AZ8" si="5">$Y8*G8*$AA8/($AC8*365)</f>
        <v>0</v>
      </c>
      <c r="AJ8" s="75">
        <f t="shared" si="5"/>
        <v>0</v>
      </c>
      <c r="AK8" s="75">
        <f t="shared" si="5"/>
        <v>0</v>
      </c>
      <c r="AL8" s="75">
        <f t="shared" si="5"/>
        <v>0</v>
      </c>
      <c r="AM8" s="75">
        <f t="shared" si="5"/>
        <v>0</v>
      </c>
      <c r="AN8" s="75">
        <f t="shared" si="5"/>
        <v>0</v>
      </c>
      <c r="AO8" s="75">
        <f t="shared" si="5"/>
        <v>0</v>
      </c>
      <c r="AP8" s="75">
        <f t="shared" si="5"/>
        <v>0</v>
      </c>
      <c r="AQ8" s="75">
        <f t="shared" si="5"/>
        <v>0</v>
      </c>
      <c r="AR8" s="75">
        <f t="shared" si="5"/>
        <v>0</v>
      </c>
      <c r="AS8" s="75">
        <f t="shared" si="5"/>
        <v>0</v>
      </c>
      <c r="AT8" s="75">
        <f t="shared" si="5"/>
        <v>0</v>
      </c>
      <c r="AU8" s="75">
        <f t="shared" si="5"/>
        <v>0</v>
      </c>
      <c r="AV8" s="75">
        <f t="shared" si="5"/>
        <v>0</v>
      </c>
      <c r="AW8" s="75">
        <f t="shared" si="5"/>
        <v>0</v>
      </c>
      <c r="AX8" s="75">
        <f t="shared" si="5"/>
        <v>0</v>
      </c>
      <c r="AY8" s="75">
        <f t="shared" si="5"/>
        <v>0</v>
      </c>
      <c r="AZ8" s="76">
        <f t="shared" si="5"/>
        <v>0</v>
      </c>
    </row>
    <row r="9" ht="57.75" customHeight="1">
      <c r="A9" s="78" t="s">
        <v>98</v>
      </c>
      <c r="B9" s="79" t="s">
        <v>83</v>
      </c>
      <c r="C9" s="80" t="s">
        <v>99</v>
      </c>
      <c r="D9" s="81" t="s">
        <v>100</v>
      </c>
      <c r="E9" s="55" t="s">
        <v>86</v>
      </c>
      <c r="F9" s="81" t="s">
        <v>101</v>
      </c>
      <c r="G9" s="56">
        <v>0.5535</v>
      </c>
      <c r="H9" s="56">
        <v>339.78346</v>
      </c>
      <c r="I9" s="56">
        <v>0.18902</v>
      </c>
      <c r="J9" s="56">
        <v>2.29E-5</v>
      </c>
      <c r="K9" s="56">
        <v>0.13956</v>
      </c>
      <c r="L9" s="56">
        <v>0.13468</v>
      </c>
      <c r="M9" s="56">
        <v>1.26491</v>
      </c>
      <c r="N9" s="56">
        <v>0.0031</v>
      </c>
      <c r="O9" s="56">
        <v>26.64462</v>
      </c>
      <c r="P9" s="57">
        <v>1.17584</v>
      </c>
      <c r="Q9" s="56">
        <v>2.8176</v>
      </c>
      <c r="R9" s="56">
        <v>205.78953</v>
      </c>
      <c r="S9" s="56">
        <v>17.16672</v>
      </c>
      <c r="T9" s="56">
        <v>62.17726</v>
      </c>
      <c r="U9" s="56">
        <v>0.02843</v>
      </c>
      <c r="V9" s="56">
        <v>21.18509</v>
      </c>
      <c r="W9" s="56">
        <v>16.48892</v>
      </c>
      <c r="X9" s="56">
        <v>0.11781</v>
      </c>
      <c r="Y9" s="82">
        <v>1.0</v>
      </c>
      <c r="Z9" s="73" t="s">
        <v>88</v>
      </c>
      <c r="AA9" s="73">
        <f t="shared" si="4"/>
        <v>90</v>
      </c>
      <c r="AB9" s="74" t="s">
        <v>81</v>
      </c>
      <c r="AC9" s="73">
        <v>7.0</v>
      </c>
      <c r="AD9" s="74" t="s">
        <v>102</v>
      </c>
      <c r="AE9" s="68" t="s">
        <v>65</v>
      </c>
      <c r="AF9" s="14"/>
      <c r="AG9" s="68" t="s">
        <v>65</v>
      </c>
      <c r="AH9" s="14"/>
      <c r="AI9" s="75">
        <f t="shared" ref="AI9:AZ9" si="6">$Y9*G9*$AA9/($AC9*365)</f>
        <v>0.01949706458</v>
      </c>
      <c r="AJ9" s="75">
        <f t="shared" si="6"/>
        <v>11.968889</v>
      </c>
      <c r="AK9" s="75">
        <f t="shared" si="6"/>
        <v>0.006658238748</v>
      </c>
      <c r="AL9" s="75">
        <f t="shared" si="6"/>
        <v>0.0000008066536204</v>
      </c>
      <c r="AM9" s="75">
        <f t="shared" si="6"/>
        <v>0.004916007828</v>
      </c>
      <c r="AN9" s="75">
        <f t="shared" si="6"/>
        <v>0.004744109589</v>
      </c>
      <c r="AO9" s="75">
        <f t="shared" si="6"/>
        <v>0.04455651663</v>
      </c>
      <c r="AP9" s="75">
        <f t="shared" si="6"/>
        <v>0.0001091976517</v>
      </c>
      <c r="AQ9" s="75">
        <f t="shared" si="6"/>
        <v>0.9385580431</v>
      </c>
      <c r="AR9" s="75">
        <f t="shared" si="6"/>
        <v>0.04141902153</v>
      </c>
      <c r="AS9" s="75">
        <f t="shared" si="6"/>
        <v>0.09925009785</v>
      </c>
      <c r="AT9" s="75">
        <f t="shared" si="6"/>
        <v>7.248946262</v>
      </c>
      <c r="AU9" s="75">
        <f t="shared" si="6"/>
        <v>0.6046985519</v>
      </c>
      <c r="AV9" s="75">
        <f t="shared" si="6"/>
        <v>2.190197025</v>
      </c>
      <c r="AW9" s="75">
        <f t="shared" si="6"/>
        <v>0.001001448141</v>
      </c>
      <c r="AX9" s="75">
        <f t="shared" si="6"/>
        <v>0.7462458317</v>
      </c>
      <c r="AY9" s="75">
        <f t="shared" si="6"/>
        <v>0.5808230137</v>
      </c>
      <c r="AZ9" s="76">
        <f t="shared" si="6"/>
        <v>0.004149863014</v>
      </c>
    </row>
    <row r="10" ht="57.75" customHeight="1">
      <c r="A10" s="53" t="s">
        <v>103</v>
      </c>
      <c r="B10" s="54" t="s">
        <v>104</v>
      </c>
      <c r="C10" s="54" t="s">
        <v>105</v>
      </c>
      <c r="D10" s="72" t="s">
        <v>106</v>
      </c>
      <c r="E10" s="55" t="s">
        <v>76</v>
      </c>
      <c r="F10" s="72" t="s">
        <v>107</v>
      </c>
      <c r="G10" s="56">
        <v>0.01545</v>
      </c>
      <c r="H10" s="56">
        <v>1.49561</v>
      </c>
      <c r="I10" s="56">
        <v>0.00341</v>
      </c>
      <c r="J10" s="56">
        <v>9.0E-7</v>
      </c>
      <c r="K10" s="56">
        <v>0.00215</v>
      </c>
      <c r="L10" s="56">
        <v>0.00211</v>
      </c>
      <c r="M10" s="56">
        <v>0.00179</v>
      </c>
      <c r="N10" s="56">
        <v>5.2E-4</v>
      </c>
      <c r="O10" s="56">
        <v>0.04469</v>
      </c>
      <c r="P10" s="57">
        <v>0.34309</v>
      </c>
      <c r="Q10" s="56">
        <v>0.22088</v>
      </c>
      <c r="R10" s="56">
        <v>1.22334</v>
      </c>
      <c r="S10" s="56">
        <v>0.04957</v>
      </c>
      <c r="T10" s="56">
        <v>0.78406</v>
      </c>
      <c r="U10" s="56">
        <v>5.0E-4</v>
      </c>
      <c r="V10" s="56">
        <v>0.03539</v>
      </c>
      <c r="W10" s="56">
        <v>0.21437</v>
      </c>
      <c r="X10" s="56">
        <v>0.00117</v>
      </c>
      <c r="Y10" s="73">
        <v>25.0</v>
      </c>
      <c r="Z10" s="73" t="s">
        <v>108</v>
      </c>
      <c r="AA10" s="68" t="s">
        <v>65</v>
      </c>
      <c r="AB10" s="14"/>
      <c r="AC10" s="68" t="s">
        <v>65</v>
      </c>
      <c r="AD10" s="14"/>
      <c r="AE10" s="68" t="s">
        <v>65</v>
      </c>
      <c r="AF10" s="14"/>
      <c r="AG10" s="68" t="s">
        <v>65</v>
      </c>
      <c r="AH10" s="14"/>
      <c r="AI10" s="75">
        <f t="shared" ref="AI10:AZ10" si="7">$Y10*G10*0.09</f>
        <v>0.0347625</v>
      </c>
      <c r="AJ10" s="75">
        <f t="shared" si="7"/>
        <v>3.3651225</v>
      </c>
      <c r="AK10" s="75">
        <f t="shared" si="7"/>
        <v>0.0076725</v>
      </c>
      <c r="AL10" s="75">
        <f t="shared" si="7"/>
        <v>0.000002025</v>
      </c>
      <c r="AM10" s="75">
        <f t="shared" si="7"/>
        <v>0.0048375</v>
      </c>
      <c r="AN10" s="75">
        <f t="shared" si="7"/>
        <v>0.0047475</v>
      </c>
      <c r="AO10" s="75">
        <f t="shared" si="7"/>
        <v>0.0040275</v>
      </c>
      <c r="AP10" s="75">
        <f t="shared" si="7"/>
        <v>0.00117</v>
      </c>
      <c r="AQ10" s="75">
        <f t="shared" si="7"/>
        <v>0.1005525</v>
      </c>
      <c r="AR10" s="75">
        <f t="shared" si="7"/>
        <v>0.7719525</v>
      </c>
      <c r="AS10" s="75">
        <f t="shared" si="7"/>
        <v>0.49698</v>
      </c>
      <c r="AT10" s="75">
        <f t="shared" si="7"/>
        <v>2.752515</v>
      </c>
      <c r="AU10" s="75">
        <f t="shared" si="7"/>
        <v>0.1115325</v>
      </c>
      <c r="AV10" s="75">
        <f t="shared" si="7"/>
        <v>1.764135</v>
      </c>
      <c r="AW10" s="75">
        <f t="shared" si="7"/>
        <v>0.001125</v>
      </c>
      <c r="AX10" s="75">
        <f t="shared" si="7"/>
        <v>0.0796275</v>
      </c>
      <c r="AY10" s="75">
        <f t="shared" si="7"/>
        <v>0.4823325</v>
      </c>
      <c r="AZ10" s="76">
        <f t="shared" si="7"/>
        <v>0.0026325</v>
      </c>
    </row>
    <row r="11" ht="57.75" customHeight="1">
      <c r="A11" s="53" t="s">
        <v>109</v>
      </c>
      <c r="B11" s="54" t="s">
        <v>104</v>
      </c>
      <c r="C11" s="54" t="s">
        <v>110</v>
      </c>
      <c r="D11" s="72" t="s">
        <v>111</v>
      </c>
      <c r="E11" s="55" t="s">
        <v>76</v>
      </c>
      <c r="F11" s="72" t="s">
        <v>107</v>
      </c>
      <c r="G11" s="56">
        <v>0.04469</v>
      </c>
      <c r="H11" s="56">
        <v>2.85733</v>
      </c>
      <c r="I11" s="56">
        <v>0.00572</v>
      </c>
      <c r="J11" s="56">
        <v>8.72E-7</v>
      </c>
      <c r="K11" s="56">
        <v>0.00413</v>
      </c>
      <c r="L11" s="56">
        <v>0.00405</v>
      </c>
      <c r="M11" s="56">
        <v>0.00443</v>
      </c>
      <c r="N11" s="56">
        <v>1.4E-4</v>
      </c>
      <c r="O11" s="56">
        <v>0.07134</v>
      </c>
      <c r="P11" s="57">
        <v>0.95841</v>
      </c>
      <c r="Q11" s="56">
        <v>0.3708</v>
      </c>
      <c r="R11" s="56">
        <v>1.70766</v>
      </c>
      <c r="S11" s="56">
        <v>0.09959</v>
      </c>
      <c r="T11" s="56">
        <v>1.41901</v>
      </c>
      <c r="U11" s="56">
        <v>8.6E-4</v>
      </c>
      <c r="V11" s="56">
        <v>0.05343</v>
      </c>
      <c r="W11" s="56">
        <v>0.45496</v>
      </c>
      <c r="X11" s="56">
        <v>0.00236</v>
      </c>
      <c r="Y11" s="73">
        <v>25.0</v>
      </c>
      <c r="Z11" s="73" t="s">
        <v>108</v>
      </c>
      <c r="AA11" s="68" t="s">
        <v>65</v>
      </c>
      <c r="AB11" s="14"/>
      <c r="AC11" s="68" t="s">
        <v>65</v>
      </c>
      <c r="AD11" s="14"/>
      <c r="AE11" s="68" t="s">
        <v>65</v>
      </c>
      <c r="AF11" s="14"/>
      <c r="AG11" s="68" t="s">
        <v>65</v>
      </c>
      <c r="AH11" s="14"/>
      <c r="AI11" s="75">
        <f t="shared" ref="AI11:AZ11" si="8">$Y11*G11*0.09</f>
        <v>0.1005525</v>
      </c>
      <c r="AJ11" s="75">
        <f t="shared" si="8"/>
        <v>6.4289925</v>
      </c>
      <c r="AK11" s="75">
        <f t="shared" si="8"/>
        <v>0.01287</v>
      </c>
      <c r="AL11" s="75">
        <f t="shared" si="8"/>
        <v>0.000001962</v>
      </c>
      <c r="AM11" s="75">
        <f t="shared" si="8"/>
        <v>0.0092925</v>
      </c>
      <c r="AN11" s="75">
        <f t="shared" si="8"/>
        <v>0.0091125</v>
      </c>
      <c r="AO11" s="75">
        <f t="shared" si="8"/>
        <v>0.0099675</v>
      </c>
      <c r="AP11" s="75">
        <f t="shared" si="8"/>
        <v>0.000315</v>
      </c>
      <c r="AQ11" s="75">
        <f t="shared" si="8"/>
        <v>0.160515</v>
      </c>
      <c r="AR11" s="75">
        <f t="shared" si="8"/>
        <v>2.1564225</v>
      </c>
      <c r="AS11" s="75">
        <f t="shared" si="8"/>
        <v>0.8343</v>
      </c>
      <c r="AT11" s="75">
        <f t="shared" si="8"/>
        <v>3.842235</v>
      </c>
      <c r="AU11" s="75">
        <f t="shared" si="8"/>
        <v>0.2240775</v>
      </c>
      <c r="AV11" s="75">
        <f t="shared" si="8"/>
        <v>3.1927725</v>
      </c>
      <c r="AW11" s="75">
        <f t="shared" si="8"/>
        <v>0.001935</v>
      </c>
      <c r="AX11" s="75">
        <f t="shared" si="8"/>
        <v>0.1202175</v>
      </c>
      <c r="AY11" s="75">
        <f t="shared" si="8"/>
        <v>1.02366</v>
      </c>
      <c r="AZ11" s="76">
        <f t="shared" si="8"/>
        <v>0.00531</v>
      </c>
    </row>
    <row r="12" ht="57.75" customHeight="1">
      <c r="A12" s="83" t="s">
        <v>112</v>
      </c>
      <c r="B12" s="84" t="s">
        <v>104</v>
      </c>
      <c r="C12" s="84" t="s">
        <v>113</v>
      </c>
      <c r="D12" s="85" t="s">
        <v>114</v>
      </c>
      <c r="E12" s="86" t="s">
        <v>115</v>
      </c>
      <c r="F12" s="87" t="s">
        <v>65</v>
      </c>
      <c r="G12" s="56">
        <v>0.00101</v>
      </c>
      <c r="H12" s="56">
        <v>7.8E-4</v>
      </c>
      <c r="I12" s="56">
        <v>1.27E-6</v>
      </c>
      <c r="J12" s="56">
        <v>1.48E-10</v>
      </c>
      <c r="K12" s="56">
        <v>8.3E-7</v>
      </c>
      <c r="L12" s="56">
        <v>8.07E-7</v>
      </c>
      <c r="M12" s="56">
        <v>3.95E-6</v>
      </c>
      <c r="N12" s="56">
        <v>2.4E-8</v>
      </c>
      <c r="O12" s="56">
        <v>2.4E-5</v>
      </c>
      <c r="P12" s="57">
        <v>6.31E-6</v>
      </c>
      <c r="Q12" s="56">
        <v>1.1E-4</v>
      </c>
      <c r="R12" s="56">
        <v>4.1E-4</v>
      </c>
      <c r="S12" s="56">
        <v>2.7E-4</v>
      </c>
      <c r="T12" s="56">
        <v>3.4E-4</v>
      </c>
      <c r="U12" s="56">
        <v>2.48E-7</v>
      </c>
      <c r="V12" s="56">
        <v>1.75E-5</v>
      </c>
      <c r="W12" s="56">
        <v>9.04E-5</v>
      </c>
      <c r="X12" s="56">
        <v>5.72E-7</v>
      </c>
      <c r="Y12" s="88">
        <v>30.0</v>
      </c>
      <c r="Z12" s="88" t="s">
        <v>116</v>
      </c>
      <c r="AA12" s="88">
        <v>90.0</v>
      </c>
      <c r="AB12" s="88" t="s">
        <v>117</v>
      </c>
      <c r="AC12" s="68" t="s">
        <v>65</v>
      </c>
      <c r="AD12" s="14"/>
      <c r="AE12" s="68" t="s">
        <v>65</v>
      </c>
      <c r="AF12" s="14"/>
      <c r="AG12" s="68" t="s">
        <v>65</v>
      </c>
      <c r="AH12" s="14"/>
      <c r="AI12" s="75">
        <f t="shared" ref="AI12:AZ12" si="9">$Y12*$AA12*G12</f>
        <v>2.727</v>
      </c>
      <c r="AJ12" s="75">
        <f t="shared" si="9"/>
        <v>2.106</v>
      </c>
      <c r="AK12" s="75">
        <f t="shared" si="9"/>
        <v>0.003429</v>
      </c>
      <c r="AL12" s="75">
        <f t="shared" si="9"/>
        <v>0.0000003996</v>
      </c>
      <c r="AM12" s="75">
        <f t="shared" si="9"/>
        <v>0.002241</v>
      </c>
      <c r="AN12" s="75">
        <f t="shared" si="9"/>
        <v>0.0021789</v>
      </c>
      <c r="AO12" s="75">
        <f t="shared" si="9"/>
        <v>0.010665</v>
      </c>
      <c r="AP12" s="75">
        <f t="shared" si="9"/>
        <v>0.0000648</v>
      </c>
      <c r="AQ12" s="75">
        <f t="shared" si="9"/>
        <v>0.0648</v>
      </c>
      <c r="AR12" s="75">
        <f t="shared" si="9"/>
        <v>0.017037</v>
      </c>
      <c r="AS12" s="75">
        <f t="shared" si="9"/>
        <v>0.297</v>
      </c>
      <c r="AT12" s="75">
        <f t="shared" si="9"/>
        <v>1.107</v>
      </c>
      <c r="AU12" s="75">
        <f t="shared" si="9"/>
        <v>0.729</v>
      </c>
      <c r="AV12" s="75">
        <f t="shared" si="9"/>
        <v>0.918</v>
      </c>
      <c r="AW12" s="75">
        <f t="shared" si="9"/>
        <v>0.0006696</v>
      </c>
      <c r="AX12" s="75">
        <f t="shared" si="9"/>
        <v>0.04725</v>
      </c>
      <c r="AY12" s="75">
        <f t="shared" si="9"/>
        <v>0.24408</v>
      </c>
      <c r="AZ12" s="76">
        <f t="shared" si="9"/>
        <v>0.0015444</v>
      </c>
    </row>
    <row r="13" ht="57.75" customHeight="1">
      <c r="A13" s="65" t="s">
        <v>69</v>
      </c>
      <c r="B13" s="67" t="s">
        <v>65</v>
      </c>
      <c r="C13" s="14"/>
      <c r="D13" s="89" t="s">
        <v>65</v>
      </c>
      <c r="E13" s="14"/>
      <c r="F13" s="14"/>
      <c r="G13" s="66"/>
      <c r="H13" s="66"/>
      <c r="I13" s="66"/>
      <c r="J13" s="66"/>
      <c r="K13" s="66"/>
      <c r="L13" s="66"/>
      <c r="M13" s="66"/>
      <c r="N13" s="66"/>
      <c r="O13" s="66"/>
      <c r="P13" s="66"/>
      <c r="Q13" s="66"/>
      <c r="R13" s="63"/>
      <c r="S13" s="63"/>
      <c r="T13" s="63"/>
      <c r="U13" s="63"/>
      <c r="V13" s="63"/>
      <c r="W13" s="63"/>
      <c r="X13" s="63"/>
      <c r="Y13" s="68" t="s">
        <v>65</v>
      </c>
      <c r="Z13" s="14"/>
      <c r="AA13" s="14"/>
      <c r="AB13" s="14"/>
      <c r="AC13" s="14"/>
      <c r="AD13" s="14"/>
      <c r="AE13" s="14"/>
      <c r="AF13" s="14"/>
      <c r="AG13" s="14"/>
      <c r="AH13" s="14"/>
      <c r="AI13" s="75">
        <f t="shared" ref="AI13:AZ13" si="10">SUM(AI5:AI12)</f>
        <v>2.940443531</v>
      </c>
      <c r="AJ13" s="75">
        <f t="shared" si="10"/>
        <v>54.87572651</v>
      </c>
      <c r="AK13" s="75">
        <f t="shared" si="10"/>
        <v>0.05545316123</v>
      </c>
      <c r="AL13" s="75">
        <f t="shared" si="10"/>
        <v>0.000008131196651</v>
      </c>
      <c r="AM13" s="75">
        <f t="shared" si="10"/>
        <v>0.03948133659</v>
      </c>
      <c r="AN13" s="75">
        <f t="shared" si="10"/>
        <v>0.03851428073</v>
      </c>
      <c r="AO13" s="75">
        <f t="shared" si="10"/>
        <v>0.2409428311</v>
      </c>
      <c r="AP13" s="75">
        <f t="shared" si="10"/>
        <v>0.002790480365</v>
      </c>
      <c r="AQ13" s="75">
        <f t="shared" si="10"/>
        <v>5.307838512</v>
      </c>
      <c r="AR13" s="75">
        <f t="shared" si="10"/>
        <v>3.103948201</v>
      </c>
      <c r="AS13" s="75">
        <f t="shared" si="10"/>
        <v>2.226076085</v>
      </c>
      <c r="AT13" s="75">
        <f t="shared" si="10"/>
        <v>59.94231123</v>
      </c>
      <c r="AU13" s="75">
        <f t="shared" si="10"/>
        <v>2.539767003</v>
      </c>
      <c r="AV13" s="75">
        <f t="shared" si="10"/>
        <v>14.31319252</v>
      </c>
      <c r="AW13" s="75">
        <f t="shared" si="10"/>
        <v>0.01131129232</v>
      </c>
      <c r="AX13" s="75">
        <f t="shared" si="10"/>
        <v>4.099220792</v>
      </c>
      <c r="AY13" s="75">
        <f t="shared" si="10"/>
        <v>3.828528756</v>
      </c>
      <c r="AZ13" s="76">
        <f t="shared" si="10"/>
        <v>0.02864752057</v>
      </c>
    </row>
    <row r="14" ht="14.25" customHeight="1"/>
    <row r="15" ht="14.25" customHeight="1">
      <c r="C15" s="70"/>
    </row>
    <row r="16" ht="14.25" customHeight="1"/>
    <row r="17" ht="14.25" customHeight="1"/>
    <row r="18" ht="14.25" customHeight="1">
      <c r="C18" s="70"/>
    </row>
    <row r="19" ht="14.25" customHeight="1">
      <c r="C19" s="70"/>
    </row>
    <row r="20" ht="14.25" customHeight="1">
      <c r="C20" s="70"/>
    </row>
    <row r="21" ht="14.25" customHeight="1">
      <c r="C21" s="70"/>
    </row>
    <row r="22" ht="14.25" customHeight="1">
      <c r="C22" s="70"/>
    </row>
    <row r="23" ht="14.25" customHeight="1">
      <c r="C23" s="70"/>
    </row>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1">
    <mergeCell ref="A1:C1"/>
    <mergeCell ref="F1:I1"/>
    <mergeCell ref="A3:A4"/>
    <mergeCell ref="Y3:Z3"/>
    <mergeCell ref="AA3:AB3"/>
    <mergeCell ref="AC3:AD3"/>
    <mergeCell ref="AE3:AF3"/>
    <mergeCell ref="AG9:AH9"/>
    <mergeCell ref="AG10:AH10"/>
    <mergeCell ref="AG11:AH11"/>
    <mergeCell ref="AG12:AH12"/>
    <mergeCell ref="AG3:AH3"/>
    <mergeCell ref="AG5:AH5"/>
    <mergeCell ref="AE6:AF6"/>
    <mergeCell ref="AG6:AH6"/>
    <mergeCell ref="AE7:AF7"/>
    <mergeCell ref="AG7:AH7"/>
    <mergeCell ref="AG8:AH8"/>
    <mergeCell ref="AC11:AD11"/>
    <mergeCell ref="AC12:AD12"/>
    <mergeCell ref="AE12:AF12"/>
    <mergeCell ref="B13:C13"/>
    <mergeCell ref="D13:F13"/>
    <mergeCell ref="Y13:AH13"/>
    <mergeCell ref="AE8:AF8"/>
    <mergeCell ref="AE9:AF9"/>
    <mergeCell ref="AA10:AB10"/>
    <mergeCell ref="AC10:AD10"/>
    <mergeCell ref="AE10:AF10"/>
    <mergeCell ref="AA11:AB11"/>
    <mergeCell ref="AE11:AF11"/>
  </mergeCells>
  <printOptions/>
  <pageMargins bottom="0.75" footer="0.0" header="0.0" left="0.7" right="0.7" top="0.75"/>
  <pageSetup orientation="landscape" paperHeight="10.62992125984252in" paperWidth="38.188976377952756in"/>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3.0" topLeftCell="D1" activePane="topRight" state="frozen"/>
      <selection activeCell="E2" sqref="E2" pane="topRight"/>
    </sheetView>
  </sheetViews>
  <sheetFormatPr customHeight="1" defaultColWidth="12.63" defaultRowHeight="15.0"/>
  <cols>
    <col customWidth="1" min="1" max="1" width="18.88"/>
    <col customWidth="1" min="2" max="3" width="15.13"/>
    <col customWidth="1" min="4" max="6" width="25.13"/>
    <col customWidth="1" hidden="1" min="7" max="24" width="25.13"/>
    <col customWidth="1" min="25" max="28" width="25.13"/>
    <col customWidth="1" hidden="1" min="29" max="34" width="25.13"/>
    <col customWidth="1" min="35" max="52" width="25.13"/>
  </cols>
  <sheetData>
    <row r="1" ht="72.0" customHeight="1">
      <c r="A1" s="29" t="s">
        <v>118</v>
      </c>
      <c r="B1" s="14"/>
      <c r="C1" s="15"/>
      <c r="E1" s="90"/>
      <c r="F1" s="91"/>
      <c r="J1" s="90"/>
      <c r="K1" s="90"/>
      <c r="L1" s="90"/>
      <c r="M1" s="90"/>
      <c r="N1" s="90"/>
      <c r="O1" s="90"/>
      <c r="P1" s="90"/>
      <c r="Q1" s="90"/>
      <c r="R1" s="90"/>
      <c r="S1" s="90"/>
      <c r="T1" s="90"/>
      <c r="U1" s="90"/>
      <c r="V1" s="90"/>
      <c r="W1" s="90"/>
      <c r="X1" s="90"/>
      <c r="Y1" s="90"/>
      <c r="Z1" s="90"/>
    </row>
    <row r="2" ht="14.25" customHeight="1"/>
    <row r="3" ht="14.25" customHeight="1">
      <c r="A3" s="31" t="s">
        <v>14</v>
      </c>
      <c r="B3" s="32" t="s">
        <v>71</v>
      </c>
      <c r="C3" s="33" t="s">
        <v>16</v>
      </c>
      <c r="D3" s="33" t="s">
        <v>17</v>
      </c>
      <c r="E3" s="33" t="s">
        <v>18</v>
      </c>
      <c r="F3" s="33" t="s">
        <v>19</v>
      </c>
      <c r="G3" s="33" t="s">
        <v>20</v>
      </c>
      <c r="H3" s="34" t="s">
        <v>21</v>
      </c>
      <c r="I3" s="33" t="s">
        <v>22</v>
      </c>
      <c r="J3" s="33" t="s">
        <v>23</v>
      </c>
      <c r="K3" s="34" t="s">
        <v>24</v>
      </c>
      <c r="L3" s="33" t="s">
        <v>25</v>
      </c>
      <c r="M3" s="33" t="s">
        <v>26</v>
      </c>
      <c r="N3" s="33" t="s">
        <v>27</v>
      </c>
      <c r="O3" s="33" t="s">
        <v>28</v>
      </c>
      <c r="P3" s="33" t="s">
        <v>29</v>
      </c>
      <c r="Q3" s="33" t="s">
        <v>30</v>
      </c>
      <c r="R3" s="33" t="s">
        <v>31</v>
      </c>
      <c r="S3" s="33" t="s">
        <v>32</v>
      </c>
      <c r="T3" s="33" t="s">
        <v>33</v>
      </c>
      <c r="U3" s="35" t="s">
        <v>34</v>
      </c>
      <c r="V3" s="33" t="s">
        <v>35</v>
      </c>
      <c r="W3" s="33" t="s">
        <v>36</v>
      </c>
      <c r="X3" s="33" t="s">
        <v>37</v>
      </c>
      <c r="Y3" s="36" t="s">
        <v>38</v>
      </c>
      <c r="Z3" s="37"/>
      <c r="AA3" s="36" t="s">
        <v>39</v>
      </c>
      <c r="AB3" s="37"/>
      <c r="AC3" s="36" t="s">
        <v>40</v>
      </c>
      <c r="AD3" s="37"/>
      <c r="AE3" s="36" t="s">
        <v>41</v>
      </c>
      <c r="AF3" s="37"/>
      <c r="AG3" s="36" t="s">
        <v>42</v>
      </c>
      <c r="AH3" s="37"/>
      <c r="AI3" s="38" t="s">
        <v>20</v>
      </c>
      <c r="AJ3" s="39" t="s">
        <v>21</v>
      </c>
      <c r="AK3" s="38" t="s">
        <v>22</v>
      </c>
      <c r="AL3" s="38" t="s">
        <v>23</v>
      </c>
      <c r="AM3" s="39" t="s">
        <v>24</v>
      </c>
      <c r="AN3" s="38" t="s">
        <v>25</v>
      </c>
      <c r="AO3" s="38" t="s">
        <v>26</v>
      </c>
      <c r="AP3" s="38" t="s">
        <v>27</v>
      </c>
      <c r="AQ3" s="38" t="s">
        <v>28</v>
      </c>
      <c r="AR3" s="38" t="s">
        <v>29</v>
      </c>
      <c r="AS3" s="40" t="s">
        <v>30</v>
      </c>
      <c r="AT3" s="40" t="s">
        <v>31</v>
      </c>
      <c r="AU3" s="40" t="s">
        <v>32</v>
      </c>
      <c r="AV3" s="40" t="s">
        <v>33</v>
      </c>
      <c r="AW3" s="41" t="s">
        <v>34</v>
      </c>
      <c r="AX3" s="41" t="s">
        <v>35</v>
      </c>
      <c r="AY3" s="40" t="s">
        <v>36</v>
      </c>
      <c r="AZ3" s="42" t="s">
        <v>37</v>
      </c>
    </row>
    <row r="4" ht="14.25" customHeight="1">
      <c r="A4" s="43"/>
      <c r="B4" s="44" t="s">
        <v>43</v>
      </c>
      <c r="C4" s="45"/>
      <c r="D4" s="45"/>
      <c r="E4" s="45"/>
      <c r="F4" s="45"/>
      <c r="G4" s="46" t="s">
        <v>44</v>
      </c>
      <c r="H4" s="46" t="s">
        <v>45</v>
      </c>
      <c r="I4" s="46" t="s">
        <v>46</v>
      </c>
      <c r="J4" s="46" t="s">
        <v>47</v>
      </c>
      <c r="K4" s="46" t="s">
        <v>48</v>
      </c>
      <c r="L4" s="46" t="s">
        <v>48</v>
      </c>
      <c r="M4" s="46" t="s">
        <v>49</v>
      </c>
      <c r="N4" s="47" t="s">
        <v>50</v>
      </c>
      <c r="O4" s="46" t="s">
        <v>45</v>
      </c>
      <c r="P4" s="46" t="s">
        <v>51</v>
      </c>
      <c r="Q4" s="46" t="s">
        <v>52</v>
      </c>
      <c r="R4" s="46" t="s">
        <v>45</v>
      </c>
      <c r="S4" s="46" t="s">
        <v>45</v>
      </c>
      <c r="T4" s="46" t="s">
        <v>53</v>
      </c>
      <c r="U4" s="46" t="s">
        <v>54</v>
      </c>
      <c r="V4" s="46" t="s">
        <v>45</v>
      </c>
      <c r="W4" s="46" t="s">
        <v>55</v>
      </c>
      <c r="X4" s="46" t="s">
        <v>56</v>
      </c>
      <c r="Y4" s="48" t="s">
        <v>57</v>
      </c>
      <c r="Z4" s="48" t="s">
        <v>43</v>
      </c>
      <c r="AA4" s="48" t="s">
        <v>57</v>
      </c>
      <c r="AB4" s="48" t="s">
        <v>43</v>
      </c>
      <c r="AC4" s="48" t="s">
        <v>57</v>
      </c>
      <c r="AD4" s="48" t="s">
        <v>43</v>
      </c>
      <c r="AE4" s="48" t="s">
        <v>57</v>
      </c>
      <c r="AF4" s="48" t="s">
        <v>43</v>
      </c>
      <c r="AG4" s="48" t="s">
        <v>57</v>
      </c>
      <c r="AH4" s="48" t="s">
        <v>43</v>
      </c>
      <c r="AI4" s="49" t="s">
        <v>44</v>
      </c>
      <c r="AJ4" s="49" t="s">
        <v>45</v>
      </c>
      <c r="AK4" s="49" t="s">
        <v>46</v>
      </c>
      <c r="AL4" s="49" t="s">
        <v>47</v>
      </c>
      <c r="AM4" s="49" t="s">
        <v>48</v>
      </c>
      <c r="AN4" s="49" t="s">
        <v>48</v>
      </c>
      <c r="AO4" s="49" t="s">
        <v>49</v>
      </c>
      <c r="AP4" s="49" t="s">
        <v>50</v>
      </c>
      <c r="AQ4" s="49" t="s">
        <v>45</v>
      </c>
      <c r="AR4" s="49" t="s">
        <v>51</v>
      </c>
      <c r="AS4" s="51" t="s">
        <v>52</v>
      </c>
      <c r="AT4" s="51" t="s">
        <v>45</v>
      </c>
      <c r="AU4" s="51" t="s">
        <v>45</v>
      </c>
      <c r="AV4" s="51" t="s">
        <v>53</v>
      </c>
      <c r="AW4" s="51" t="s">
        <v>54</v>
      </c>
      <c r="AX4" s="51" t="s">
        <v>45</v>
      </c>
      <c r="AY4" s="51" t="s">
        <v>55</v>
      </c>
      <c r="AZ4" s="71" t="s">
        <v>56</v>
      </c>
    </row>
    <row r="5" ht="57.75" customHeight="1">
      <c r="A5" s="53" t="s">
        <v>119</v>
      </c>
      <c r="B5" s="55" t="s">
        <v>73</v>
      </c>
      <c r="C5" s="54" t="s">
        <v>120</v>
      </c>
      <c r="D5" s="55" t="s">
        <v>121</v>
      </c>
      <c r="E5" s="86" t="s">
        <v>115</v>
      </c>
      <c r="F5" s="72" t="s">
        <v>122</v>
      </c>
      <c r="G5" s="56">
        <v>-0.8829</v>
      </c>
      <c r="H5" s="56">
        <v>1.78631</v>
      </c>
      <c r="I5" s="56">
        <v>0.00149</v>
      </c>
      <c r="J5" s="56">
        <v>3.49E-7</v>
      </c>
      <c r="K5" s="56">
        <v>0.00191</v>
      </c>
      <c r="L5" s="56">
        <v>0.00186</v>
      </c>
      <c r="M5" s="56">
        <v>0.00629</v>
      </c>
      <c r="N5" s="56">
        <v>4.4E-4</v>
      </c>
      <c r="O5" s="56">
        <v>0.04697</v>
      </c>
      <c r="P5" s="57">
        <v>0.01916</v>
      </c>
      <c r="Q5" s="56">
        <v>0.23864</v>
      </c>
      <c r="R5" s="56">
        <v>0.60517</v>
      </c>
      <c r="S5" s="56">
        <v>0.18523</v>
      </c>
      <c r="T5" s="56">
        <v>1.00647</v>
      </c>
      <c r="U5" s="56">
        <v>2.1E-4</v>
      </c>
      <c r="V5" s="56">
        <v>0.03543</v>
      </c>
      <c r="W5" s="56">
        <v>0.10168</v>
      </c>
      <c r="X5" s="56">
        <v>6.9E-4</v>
      </c>
      <c r="Y5" s="73">
        <v>0.5</v>
      </c>
      <c r="Z5" s="73" t="s">
        <v>123</v>
      </c>
      <c r="AA5" s="88">
        <v>90.0</v>
      </c>
      <c r="AB5" s="88" t="s">
        <v>117</v>
      </c>
      <c r="AC5" s="68" t="s">
        <v>65</v>
      </c>
      <c r="AD5" s="14"/>
      <c r="AE5" s="68" t="s">
        <v>65</v>
      </c>
      <c r="AF5" s="14"/>
      <c r="AG5" s="68" t="s">
        <v>65</v>
      </c>
      <c r="AH5" s="14"/>
      <c r="AI5" s="61">
        <f t="shared" ref="AI5:AZ5" si="1">$Y5*G5*$AA5/1000</f>
        <v>-0.0397305</v>
      </c>
      <c r="AJ5" s="61">
        <f t="shared" si="1"/>
        <v>0.08038395</v>
      </c>
      <c r="AK5" s="61">
        <f t="shared" si="1"/>
        <v>0.00006705</v>
      </c>
      <c r="AL5" s="61">
        <f t="shared" si="1"/>
        <v>0.000000015705</v>
      </c>
      <c r="AM5" s="61">
        <f t="shared" si="1"/>
        <v>0.00008595</v>
      </c>
      <c r="AN5" s="61">
        <f t="shared" si="1"/>
        <v>0.0000837</v>
      </c>
      <c r="AO5" s="61">
        <f t="shared" si="1"/>
        <v>0.00028305</v>
      </c>
      <c r="AP5" s="61">
        <f t="shared" si="1"/>
        <v>0.0000198</v>
      </c>
      <c r="AQ5" s="61">
        <f t="shared" si="1"/>
        <v>0.00211365</v>
      </c>
      <c r="AR5" s="61">
        <f t="shared" si="1"/>
        <v>0.0008622</v>
      </c>
      <c r="AS5" s="61">
        <f t="shared" si="1"/>
        <v>0.0107388</v>
      </c>
      <c r="AT5" s="61">
        <f t="shared" si="1"/>
        <v>0.02723265</v>
      </c>
      <c r="AU5" s="61">
        <f t="shared" si="1"/>
        <v>0.00833535</v>
      </c>
      <c r="AV5" s="61">
        <f t="shared" si="1"/>
        <v>0.04529115</v>
      </c>
      <c r="AW5" s="61">
        <f t="shared" si="1"/>
        <v>0.00000945</v>
      </c>
      <c r="AX5" s="61">
        <f t="shared" si="1"/>
        <v>0.00159435</v>
      </c>
      <c r="AY5" s="61">
        <f t="shared" si="1"/>
        <v>0.0045756</v>
      </c>
      <c r="AZ5" s="62">
        <f t="shared" si="1"/>
        <v>0.00003105</v>
      </c>
    </row>
    <row r="6" ht="57.75" customHeight="1">
      <c r="A6" s="53" t="s">
        <v>124</v>
      </c>
      <c r="B6" s="54" t="s">
        <v>104</v>
      </c>
      <c r="C6" s="54" t="s">
        <v>125</v>
      </c>
      <c r="D6" s="72" t="s">
        <v>126</v>
      </c>
      <c r="E6" s="55" t="s">
        <v>62</v>
      </c>
      <c r="F6" s="55" t="s">
        <v>127</v>
      </c>
      <c r="G6" s="56">
        <v>0.00116</v>
      </c>
      <c r="H6" s="56">
        <v>0.2305</v>
      </c>
      <c r="I6" s="56">
        <v>1.6E-4</v>
      </c>
      <c r="J6" s="56">
        <v>5.35E-7</v>
      </c>
      <c r="K6" s="56">
        <v>3.2E-4</v>
      </c>
      <c r="L6" s="56">
        <v>3.2E-4</v>
      </c>
      <c r="M6" s="56">
        <v>1.9E-4</v>
      </c>
      <c r="N6" s="56">
        <v>1.12E-5</v>
      </c>
      <c r="O6" s="56">
        <v>0.3533</v>
      </c>
      <c r="P6" s="57">
        <v>3.2E-4</v>
      </c>
      <c r="Q6" s="56">
        <v>7.8E-4</v>
      </c>
      <c r="R6" s="56">
        <v>4.76622</v>
      </c>
      <c r="S6" s="56">
        <v>0.03443</v>
      </c>
      <c r="T6" s="56">
        <v>0.5205</v>
      </c>
      <c r="U6" s="56">
        <v>3.82E-5</v>
      </c>
      <c r="V6" s="56">
        <v>0.27166</v>
      </c>
      <c r="W6" s="56">
        <v>0.0074</v>
      </c>
      <c r="X6" s="56">
        <v>6.1E-5</v>
      </c>
      <c r="Y6" s="73">
        <v>0.1</v>
      </c>
      <c r="Z6" s="73" t="s">
        <v>128</v>
      </c>
      <c r="AA6" s="88">
        <v>90.0</v>
      </c>
      <c r="AB6" s="88" t="s">
        <v>117</v>
      </c>
      <c r="AC6" s="68" t="s">
        <v>65</v>
      </c>
      <c r="AD6" s="14"/>
      <c r="AE6" s="68" t="s">
        <v>65</v>
      </c>
      <c r="AF6" s="14"/>
      <c r="AG6" s="68" t="s">
        <v>65</v>
      </c>
      <c r="AH6" s="14"/>
      <c r="AI6" s="61">
        <f t="shared" ref="AI6:AZ6" si="2">$Y6*G6*$AA6</f>
        <v>0.01044</v>
      </c>
      <c r="AJ6" s="61">
        <f t="shared" si="2"/>
        <v>2.0745</v>
      </c>
      <c r="AK6" s="61">
        <f t="shared" si="2"/>
        <v>0.00144</v>
      </c>
      <c r="AL6" s="61">
        <f t="shared" si="2"/>
        <v>0.000004815</v>
      </c>
      <c r="AM6" s="61">
        <f t="shared" si="2"/>
        <v>0.00288</v>
      </c>
      <c r="AN6" s="61">
        <f t="shared" si="2"/>
        <v>0.00288</v>
      </c>
      <c r="AO6" s="61">
        <f t="shared" si="2"/>
        <v>0.00171</v>
      </c>
      <c r="AP6" s="61">
        <f t="shared" si="2"/>
        <v>0.0001008</v>
      </c>
      <c r="AQ6" s="61">
        <f t="shared" si="2"/>
        <v>3.1797</v>
      </c>
      <c r="AR6" s="61">
        <f t="shared" si="2"/>
        <v>0.00288</v>
      </c>
      <c r="AS6" s="61">
        <f t="shared" si="2"/>
        <v>0.00702</v>
      </c>
      <c r="AT6" s="61">
        <f t="shared" si="2"/>
        <v>42.89598</v>
      </c>
      <c r="AU6" s="61">
        <f t="shared" si="2"/>
        <v>0.30987</v>
      </c>
      <c r="AV6" s="61">
        <f t="shared" si="2"/>
        <v>4.6845</v>
      </c>
      <c r="AW6" s="61">
        <f t="shared" si="2"/>
        <v>0.0003438</v>
      </c>
      <c r="AX6" s="61">
        <f t="shared" si="2"/>
        <v>2.44494</v>
      </c>
      <c r="AY6" s="61">
        <f t="shared" si="2"/>
        <v>0.0666</v>
      </c>
      <c r="AZ6" s="62">
        <f t="shared" si="2"/>
        <v>0.000549</v>
      </c>
    </row>
    <row r="7" ht="57.75" customHeight="1">
      <c r="A7" s="53" t="s">
        <v>129</v>
      </c>
      <c r="B7" s="92" t="s">
        <v>104</v>
      </c>
      <c r="C7" s="92" t="s">
        <v>130</v>
      </c>
      <c r="D7" s="72" t="s">
        <v>131</v>
      </c>
      <c r="E7" s="72" t="s">
        <v>132</v>
      </c>
      <c r="F7" s="63" t="s">
        <v>65</v>
      </c>
      <c r="G7" s="56">
        <v>3.1E-4</v>
      </c>
      <c r="H7" s="56">
        <v>0.03765</v>
      </c>
      <c r="I7" s="56">
        <v>1.1E-4</v>
      </c>
      <c r="J7" s="56">
        <v>5.2E-8</v>
      </c>
      <c r="K7" s="56">
        <v>1.1E-4</v>
      </c>
      <c r="L7" s="56">
        <v>1.1E-4</v>
      </c>
      <c r="M7" s="56">
        <v>3.81E-5</v>
      </c>
      <c r="N7" s="56">
        <v>8.3E-4</v>
      </c>
      <c r="O7" s="56">
        <v>0.56707</v>
      </c>
      <c r="P7" s="57">
        <v>7.5E-4</v>
      </c>
      <c r="Q7" s="56">
        <v>0.00117</v>
      </c>
      <c r="R7" s="56">
        <v>9.29348</v>
      </c>
      <c r="S7" s="56">
        <v>0.01664</v>
      </c>
      <c r="T7" s="56">
        <v>0.75988</v>
      </c>
      <c r="U7" s="56">
        <v>1.61E-5</v>
      </c>
      <c r="V7" s="56">
        <v>0.43236</v>
      </c>
      <c r="W7" s="56">
        <v>0.0074</v>
      </c>
      <c r="X7" s="56">
        <v>5.28E-5</v>
      </c>
      <c r="Y7" s="73">
        <v>0.1</v>
      </c>
      <c r="Z7" s="73" t="s">
        <v>128</v>
      </c>
      <c r="AA7" s="88">
        <v>90.0</v>
      </c>
      <c r="AB7" s="88" t="s">
        <v>117</v>
      </c>
      <c r="AC7" s="68" t="s">
        <v>65</v>
      </c>
      <c r="AD7" s="14"/>
      <c r="AE7" s="68" t="s">
        <v>65</v>
      </c>
      <c r="AF7" s="14"/>
      <c r="AG7" s="68" t="s">
        <v>65</v>
      </c>
      <c r="AH7" s="14"/>
      <c r="AI7" s="61">
        <f t="shared" ref="AI7:AZ7" si="3">$Y7*G7*$AA7</f>
        <v>0.00279</v>
      </c>
      <c r="AJ7" s="61">
        <f t="shared" si="3"/>
        <v>0.33885</v>
      </c>
      <c r="AK7" s="61">
        <f t="shared" si="3"/>
        <v>0.00099</v>
      </c>
      <c r="AL7" s="61">
        <f t="shared" si="3"/>
        <v>0.000000468</v>
      </c>
      <c r="AM7" s="61">
        <f t="shared" si="3"/>
        <v>0.00099</v>
      </c>
      <c r="AN7" s="61">
        <f t="shared" si="3"/>
        <v>0.00099</v>
      </c>
      <c r="AO7" s="61">
        <f t="shared" si="3"/>
        <v>0.0003429</v>
      </c>
      <c r="AP7" s="61">
        <f t="shared" si="3"/>
        <v>0.00747</v>
      </c>
      <c r="AQ7" s="61">
        <f t="shared" si="3"/>
        <v>5.10363</v>
      </c>
      <c r="AR7" s="61">
        <f t="shared" si="3"/>
        <v>0.00675</v>
      </c>
      <c r="AS7" s="61">
        <f t="shared" si="3"/>
        <v>0.01053</v>
      </c>
      <c r="AT7" s="61">
        <f t="shared" si="3"/>
        <v>83.64132</v>
      </c>
      <c r="AU7" s="61">
        <f t="shared" si="3"/>
        <v>0.14976</v>
      </c>
      <c r="AV7" s="61">
        <f t="shared" si="3"/>
        <v>6.83892</v>
      </c>
      <c r="AW7" s="61">
        <f t="shared" si="3"/>
        <v>0.0001449</v>
      </c>
      <c r="AX7" s="61">
        <f t="shared" si="3"/>
        <v>3.89124</v>
      </c>
      <c r="AY7" s="61">
        <f t="shared" si="3"/>
        <v>0.0666</v>
      </c>
      <c r="AZ7" s="62">
        <f t="shared" si="3"/>
        <v>0.0004752</v>
      </c>
    </row>
    <row r="8" ht="57.75" customHeight="1">
      <c r="A8" s="93" t="s">
        <v>133</v>
      </c>
      <c r="B8" s="94" t="s">
        <v>65</v>
      </c>
      <c r="C8" s="14"/>
      <c r="D8" s="67" t="s">
        <v>65</v>
      </c>
      <c r="E8" s="14"/>
      <c r="F8" s="14"/>
      <c r="G8" s="66"/>
      <c r="H8" s="66"/>
      <c r="I8" s="66"/>
      <c r="J8" s="66"/>
      <c r="K8" s="66"/>
      <c r="L8" s="66"/>
      <c r="M8" s="66"/>
      <c r="N8" s="66"/>
      <c r="O8" s="66"/>
      <c r="P8" s="66"/>
      <c r="Q8" s="66"/>
      <c r="R8" s="63"/>
      <c r="S8" s="63"/>
      <c r="T8" s="63"/>
      <c r="U8" s="63"/>
      <c r="V8" s="63"/>
      <c r="W8" s="63"/>
      <c r="X8" s="63"/>
      <c r="Y8" s="68" t="s">
        <v>65</v>
      </c>
      <c r="Z8" s="14"/>
      <c r="AA8" s="14"/>
      <c r="AB8" s="14"/>
      <c r="AC8" s="14"/>
      <c r="AD8" s="14"/>
      <c r="AE8" s="14"/>
      <c r="AF8" s="14"/>
      <c r="AG8" s="14"/>
      <c r="AH8" s="14"/>
      <c r="AI8" s="61">
        <f t="shared" ref="AI8:AZ8" si="4">SUM(AI5:AI7)</f>
        <v>-0.0265005</v>
      </c>
      <c r="AJ8" s="61">
        <f t="shared" si="4"/>
        <v>2.49373395</v>
      </c>
      <c r="AK8" s="61">
        <f t="shared" si="4"/>
        <v>0.00249705</v>
      </c>
      <c r="AL8" s="61">
        <f t="shared" si="4"/>
        <v>0.000005298705</v>
      </c>
      <c r="AM8" s="61">
        <f t="shared" si="4"/>
        <v>0.00395595</v>
      </c>
      <c r="AN8" s="61">
        <f t="shared" si="4"/>
        <v>0.0039537</v>
      </c>
      <c r="AO8" s="61">
        <f t="shared" si="4"/>
        <v>0.00233595</v>
      </c>
      <c r="AP8" s="61">
        <f t="shared" si="4"/>
        <v>0.0075906</v>
      </c>
      <c r="AQ8" s="61">
        <f t="shared" si="4"/>
        <v>8.28544365</v>
      </c>
      <c r="AR8" s="61">
        <f t="shared" si="4"/>
        <v>0.0104922</v>
      </c>
      <c r="AS8" s="61">
        <f t="shared" si="4"/>
        <v>0.0282888</v>
      </c>
      <c r="AT8" s="61">
        <f t="shared" si="4"/>
        <v>126.5645327</v>
      </c>
      <c r="AU8" s="61">
        <f t="shared" si="4"/>
        <v>0.46796535</v>
      </c>
      <c r="AV8" s="61">
        <f t="shared" si="4"/>
        <v>11.56871115</v>
      </c>
      <c r="AW8" s="61">
        <f t="shared" si="4"/>
        <v>0.00049815</v>
      </c>
      <c r="AX8" s="61">
        <f t="shared" si="4"/>
        <v>6.33777435</v>
      </c>
      <c r="AY8" s="61">
        <f t="shared" si="4"/>
        <v>0.1377756</v>
      </c>
      <c r="AZ8" s="62">
        <f t="shared" si="4"/>
        <v>0.00105525</v>
      </c>
    </row>
    <row r="9" ht="14.25" customHeight="1"/>
    <row r="10" ht="14.25" customHeight="1"/>
    <row r="11" ht="14.25" customHeight="1"/>
    <row r="12" ht="14.25" customHeight="1"/>
    <row r="13" ht="14.25" customHeight="1"/>
    <row r="14" ht="14.25" customHeight="1">
      <c r="C14" s="70"/>
    </row>
    <row r="15" ht="14.25" customHeight="1"/>
    <row r="16" ht="14.25" customHeight="1"/>
    <row r="17" ht="14.25" customHeight="1">
      <c r="C17" s="70"/>
    </row>
    <row r="18" ht="14.25" customHeight="1">
      <c r="C18" s="70"/>
    </row>
    <row r="19" ht="14.25" customHeight="1">
      <c r="C19" s="70"/>
    </row>
    <row r="20" ht="14.25" customHeight="1">
      <c r="C20" s="70"/>
    </row>
    <row r="21" ht="14.25" customHeight="1">
      <c r="C21" s="70"/>
    </row>
    <row r="22" ht="14.25" customHeight="1">
      <c r="C22" s="70"/>
    </row>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sheetData>
  <mergeCells count="20">
    <mergeCell ref="A1:C1"/>
    <mergeCell ref="F1:I1"/>
    <mergeCell ref="A3:A4"/>
    <mergeCell ref="Y3:Z3"/>
    <mergeCell ref="AA3:AB3"/>
    <mergeCell ref="AE3:AF3"/>
    <mergeCell ref="AG3:AH3"/>
    <mergeCell ref="AC7:AD7"/>
    <mergeCell ref="AE7:AF7"/>
    <mergeCell ref="AG7:AH7"/>
    <mergeCell ref="B8:C8"/>
    <mergeCell ref="D8:F8"/>
    <mergeCell ref="Y8:AH8"/>
    <mergeCell ref="AC3:AD3"/>
    <mergeCell ref="AC5:AD5"/>
    <mergeCell ref="AE5:AF5"/>
    <mergeCell ref="AG5:AH5"/>
    <mergeCell ref="AC6:AD6"/>
    <mergeCell ref="AE6:AF6"/>
    <mergeCell ref="AG6:AH6"/>
  </mergeCells>
  <printOptions/>
  <pageMargins bottom="0.75" footer="0.0" header="0.0" left="0.7" right="0.7" top="0.75"/>
  <pageSetup orientation="landscape" paperHeight="6.69291338582677in" paperWidth="36.22047244094488in"/>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3.0" topLeftCell="D1" activePane="topRight" state="frozen"/>
      <selection activeCell="E2" sqref="E2" pane="topRight"/>
    </sheetView>
  </sheetViews>
  <sheetFormatPr customHeight="1" defaultColWidth="12.63" defaultRowHeight="15.0"/>
  <cols>
    <col customWidth="1" min="1" max="1" width="18.88"/>
    <col customWidth="1" min="2" max="3" width="15.13"/>
    <col customWidth="1" min="4" max="6" width="25.13"/>
    <col customWidth="1" hidden="1" min="7" max="24" width="25.13"/>
    <col customWidth="1" min="25" max="28" width="25.13"/>
    <col customWidth="1" hidden="1" min="29" max="34" width="25.13"/>
    <col customWidth="1" min="35" max="52" width="25.13"/>
  </cols>
  <sheetData>
    <row r="1" ht="72.0" customHeight="1">
      <c r="A1" s="29" t="s">
        <v>134</v>
      </c>
      <c r="B1" s="14"/>
      <c r="C1" s="15"/>
    </row>
    <row r="2" ht="14.25" customHeight="1"/>
    <row r="3" ht="14.25" customHeight="1">
      <c r="A3" s="31" t="s">
        <v>14</v>
      </c>
      <c r="B3" s="32" t="s">
        <v>15</v>
      </c>
      <c r="C3" s="33" t="s">
        <v>16</v>
      </c>
      <c r="D3" s="33" t="s">
        <v>17</v>
      </c>
      <c r="E3" s="33" t="s">
        <v>18</v>
      </c>
      <c r="F3" s="33" t="s">
        <v>19</v>
      </c>
      <c r="G3" s="33" t="s">
        <v>20</v>
      </c>
      <c r="H3" s="34" t="s">
        <v>21</v>
      </c>
      <c r="I3" s="33" t="s">
        <v>22</v>
      </c>
      <c r="J3" s="33" t="s">
        <v>23</v>
      </c>
      <c r="K3" s="34" t="s">
        <v>24</v>
      </c>
      <c r="L3" s="33" t="s">
        <v>25</v>
      </c>
      <c r="M3" s="33" t="s">
        <v>26</v>
      </c>
      <c r="N3" s="33" t="s">
        <v>27</v>
      </c>
      <c r="O3" s="33" t="s">
        <v>28</v>
      </c>
      <c r="P3" s="33" t="s">
        <v>29</v>
      </c>
      <c r="Q3" s="33" t="s">
        <v>30</v>
      </c>
      <c r="R3" s="33" t="s">
        <v>31</v>
      </c>
      <c r="S3" s="33" t="s">
        <v>32</v>
      </c>
      <c r="T3" s="33" t="s">
        <v>33</v>
      </c>
      <c r="U3" s="35" t="s">
        <v>34</v>
      </c>
      <c r="V3" s="33" t="s">
        <v>35</v>
      </c>
      <c r="W3" s="33" t="s">
        <v>36</v>
      </c>
      <c r="X3" s="33" t="s">
        <v>37</v>
      </c>
      <c r="Y3" s="36" t="s">
        <v>38</v>
      </c>
      <c r="Z3" s="37"/>
      <c r="AA3" s="36" t="s">
        <v>39</v>
      </c>
      <c r="AB3" s="37"/>
      <c r="AC3" s="36" t="s">
        <v>40</v>
      </c>
      <c r="AD3" s="37"/>
      <c r="AE3" s="36" t="s">
        <v>41</v>
      </c>
      <c r="AF3" s="37"/>
      <c r="AG3" s="36" t="s">
        <v>42</v>
      </c>
      <c r="AH3" s="37"/>
      <c r="AI3" s="38" t="s">
        <v>20</v>
      </c>
      <c r="AJ3" s="39" t="s">
        <v>21</v>
      </c>
      <c r="AK3" s="38" t="s">
        <v>22</v>
      </c>
      <c r="AL3" s="38" t="s">
        <v>23</v>
      </c>
      <c r="AM3" s="39" t="s">
        <v>24</v>
      </c>
      <c r="AN3" s="38" t="s">
        <v>25</v>
      </c>
      <c r="AO3" s="38" t="s">
        <v>26</v>
      </c>
      <c r="AP3" s="38" t="s">
        <v>27</v>
      </c>
      <c r="AQ3" s="38" t="s">
        <v>28</v>
      </c>
      <c r="AR3" s="38" t="s">
        <v>29</v>
      </c>
      <c r="AS3" s="40" t="s">
        <v>30</v>
      </c>
      <c r="AT3" s="40" t="s">
        <v>31</v>
      </c>
      <c r="AU3" s="40" t="s">
        <v>32</v>
      </c>
      <c r="AV3" s="40" t="s">
        <v>33</v>
      </c>
      <c r="AW3" s="41" t="s">
        <v>34</v>
      </c>
      <c r="AX3" s="41" t="s">
        <v>35</v>
      </c>
      <c r="AY3" s="40" t="s">
        <v>36</v>
      </c>
      <c r="AZ3" s="42" t="s">
        <v>37</v>
      </c>
    </row>
    <row r="4" ht="14.25" customHeight="1">
      <c r="A4" s="43"/>
      <c r="B4" s="44" t="s">
        <v>43</v>
      </c>
      <c r="C4" s="45"/>
      <c r="D4" s="45"/>
      <c r="E4" s="45"/>
      <c r="F4" s="45"/>
      <c r="G4" s="46" t="s">
        <v>44</v>
      </c>
      <c r="H4" s="46" t="s">
        <v>45</v>
      </c>
      <c r="I4" s="46" t="s">
        <v>46</v>
      </c>
      <c r="J4" s="46" t="s">
        <v>47</v>
      </c>
      <c r="K4" s="46" t="s">
        <v>48</v>
      </c>
      <c r="L4" s="46" t="s">
        <v>48</v>
      </c>
      <c r="M4" s="46" t="s">
        <v>49</v>
      </c>
      <c r="N4" s="47" t="s">
        <v>50</v>
      </c>
      <c r="O4" s="46" t="s">
        <v>45</v>
      </c>
      <c r="P4" s="46" t="s">
        <v>51</v>
      </c>
      <c r="Q4" s="46" t="s">
        <v>52</v>
      </c>
      <c r="R4" s="46" t="s">
        <v>45</v>
      </c>
      <c r="S4" s="46" t="s">
        <v>45</v>
      </c>
      <c r="T4" s="46" t="s">
        <v>53</v>
      </c>
      <c r="U4" s="46" t="s">
        <v>54</v>
      </c>
      <c r="V4" s="46" t="s">
        <v>45</v>
      </c>
      <c r="W4" s="46" t="s">
        <v>55</v>
      </c>
      <c r="X4" s="46" t="s">
        <v>56</v>
      </c>
      <c r="Y4" s="48" t="s">
        <v>57</v>
      </c>
      <c r="Z4" s="48" t="s">
        <v>43</v>
      </c>
      <c r="AA4" s="48" t="s">
        <v>57</v>
      </c>
      <c r="AB4" s="48" t="s">
        <v>43</v>
      </c>
      <c r="AC4" s="48" t="s">
        <v>57</v>
      </c>
      <c r="AD4" s="48" t="s">
        <v>43</v>
      </c>
      <c r="AE4" s="48" t="s">
        <v>57</v>
      </c>
      <c r="AF4" s="48" t="s">
        <v>43</v>
      </c>
      <c r="AG4" s="48" t="s">
        <v>57</v>
      </c>
      <c r="AH4" s="48" t="s">
        <v>43</v>
      </c>
      <c r="AI4" s="49" t="s">
        <v>44</v>
      </c>
      <c r="AJ4" s="49" t="s">
        <v>45</v>
      </c>
      <c r="AK4" s="49" t="s">
        <v>46</v>
      </c>
      <c r="AL4" s="49" t="s">
        <v>47</v>
      </c>
      <c r="AM4" s="49" t="s">
        <v>48</v>
      </c>
      <c r="AN4" s="49" t="s">
        <v>48</v>
      </c>
      <c r="AO4" s="49" t="s">
        <v>49</v>
      </c>
      <c r="AP4" s="49" t="s">
        <v>50</v>
      </c>
      <c r="AQ4" s="49" t="s">
        <v>45</v>
      </c>
      <c r="AR4" s="49" t="s">
        <v>51</v>
      </c>
      <c r="AS4" s="51" t="s">
        <v>52</v>
      </c>
      <c r="AT4" s="51" t="s">
        <v>45</v>
      </c>
      <c r="AU4" s="51" t="s">
        <v>45</v>
      </c>
      <c r="AV4" s="51" t="s">
        <v>53</v>
      </c>
      <c r="AW4" s="51" t="s">
        <v>54</v>
      </c>
      <c r="AX4" s="51" t="s">
        <v>45</v>
      </c>
      <c r="AY4" s="51" t="s">
        <v>55</v>
      </c>
      <c r="AZ4" s="71" t="s">
        <v>56</v>
      </c>
    </row>
    <row r="5" ht="57.75" customHeight="1">
      <c r="A5" s="53" t="s">
        <v>135</v>
      </c>
      <c r="B5" s="95" t="s">
        <v>136</v>
      </c>
      <c r="C5" s="96" t="s">
        <v>137</v>
      </c>
      <c r="D5" s="97" t="s">
        <v>138</v>
      </c>
      <c r="E5" s="95" t="s">
        <v>76</v>
      </c>
      <c r="F5" s="97" t="s">
        <v>139</v>
      </c>
      <c r="G5" s="56">
        <v>9.8E-4</v>
      </c>
      <c r="H5" s="56">
        <v>1.44966</v>
      </c>
      <c r="I5" s="56">
        <v>8.5E-4</v>
      </c>
      <c r="J5" s="56">
        <v>1.66E-7</v>
      </c>
      <c r="K5" s="56">
        <v>8.6E-4</v>
      </c>
      <c r="L5" s="56">
        <v>8.2E-4</v>
      </c>
      <c r="M5" s="56">
        <v>0.00166</v>
      </c>
      <c r="N5" s="56">
        <v>6.57E-6</v>
      </c>
      <c r="O5" s="56">
        <v>0.03727</v>
      </c>
      <c r="P5" s="57">
        <v>0.00672</v>
      </c>
      <c r="Q5" s="56">
        <v>0.00794</v>
      </c>
      <c r="R5" s="56">
        <v>0.30644</v>
      </c>
      <c r="S5" s="56">
        <v>0.04879</v>
      </c>
      <c r="T5" s="56">
        <v>0.33113</v>
      </c>
      <c r="U5" s="56">
        <v>4.75E-5</v>
      </c>
      <c r="V5" s="56">
        <v>0.0291</v>
      </c>
      <c r="W5" s="56">
        <v>0.10295</v>
      </c>
      <c r="X5" s="56">
        <v>3.7E-4</v>
      </c>
      <c r="Y5" s="58">
        <v>0.0</v>
      </c>
      <c r="Z5" s="98" t="s">
        <v>140</v>
      </c>
      <c r="AA5" s="58">
        <v>4.0</v>
      </c>
      <c r="AB5" s="98" t="s">
        <v>141</v>
      </c>
      <c r="AC5" s="60" t="s">
        <v>65</v>
      </c>
      <c r="AD5" s="14"/>
      <c r="AE5" s="60" t="s">
        <v>65</v>
      </c>
      <c r="AF5" s="14"/>
      <c r="AG5" s="60" t="s">
        <v>65</v>
      </c>
      <c r="AH5" s="14"/>
      <c r="AI5" s="61">
        <f t="shared" ref="AI5:AZ5" si="1">$Y5*G5/$AA5</f>
        <v>0</v>
      </c>
      <c r="AJ5" s="61">
        <f t="shared" si="1"/>
        <v>0</v>
      </c>
      <c r="AK5" s="61">
        <f t="shared" si="1"/>
        <v>0</v>
      </c>
      <c r="AL5" s="61">
        <f t="shared" si="1"/>
        <v>0</v>
      </c>
      <c r="AM5" s="61">
        <f t="shared" si="1"/>
        <v>0</v>
      </c>
      <c r="AN5" s="61">
        <f t="shared" si="1"/>
        <v>0</v>
      </c>
      <c r="AO5" s="61">
        <f t="shared" si="1"/>
        <v>0</v>
      </c>
      <c r="AP5" s="61">
        <f t="shared" si="1"/>
        <v>0</v>
      </c>
      <c r="AQ5" s="61">
        <f t="shared" si="1"/>
        <v>0</v>
      </c>
      <c r="AR5" s="61">
        <f t="shared" si="1"/>
        <v>0</v>
      </c>
      <c r="AS5" s="61">
        <f t="shared" si="1"/>
        <v>0</v>
      </c>
      <c r="AT5" s="61">
        <f t="shared" si="1"/>
        <v>0</v>
      </c>
      <c r="AU5" s="61">
        <f t="shared" si="1"/>
        <v>0</v>
      </c>
      <c r="AV5" s="61">
        <f t="shared" si="1"/>
        <v>0</v>
      </c>
      <c r="AW5" s="61">
        <f t="shared" si="1"/>
        <v>0</v>
      </c>
      <c r="AX5" s="61">
        <f t="shared" si="1"/>
        <v>0</v>
      </c>
      <c r="AY5" s="61">
        <f t="shared" si="1"/>
        <v>0</v>
      </c>
      <c r="AZ5" s="62">
        <f t="shared" si="1"/>
        <v>0</v>
      </c>
    </row>
    <row r="6" ht="57.75" customHeight="1">
      <c r="A6" s="53" t="s">
        <v>142</v>
      </c>
      <c r="B6" s="95" t="s">
        <v>136</v>
      </c>
      <c r="C6" s="96" t="s">
        <v>143</v>
      </c>
      <c r="D6" s="97" t="s">
        <v>144</v>
      </c>
      <c r="E6" s="95" t="s">
        <v>86</v>
      </c>
      <c r="F6" s="97" t="s">
        <v>145</v>
      </c>
      <c r="G6" s="56">
        <v>0.00148</v>
      </c>
      <c r="H6" s="56">
        <v>0.65732</v>
      </c>
      <c r="I6" s="56">
        <v>3.9E-4</v>
      </c>
      <c r="J6" s="56">
        <v>5.82E-8</v>
      </c>
      <c r="K6" s="56">
        <v>4.6E-4</v>
      </c>
      <c r="L6" s="56">
        <v>3.9E-4</v>
      </c>
      <c r="M6" s="56">
        <v>0.0028</v>
      </c>
      <c r="N6" s="56">
        <v>1.03E-5</v>
      </c>
      <c r="O6" s="56">
        <v>0.06233</v>
      </c>
      <c r="P6" s="57">
        <v>0.00677</v>
      </c>
      <c r="Q6" s="56">
        <v>0.00756</v>
      </c>
      <c r="R6" s="56">
        <v>0.54908</v>
      </c>
      <c r="S6" s="56">
        <v>0.03909</v>
      </c>
      <c r="T6" s="56">
        <v>0.09052</v>
      </c>
      <c r="U6" s="56">
        <v>7.43E-5</v>
      </c>
      <c r="V6" s="56">
        <v>0.04947</v>
      </c>
      <c r="W6" s="56">
        <v>0.02551</v>
      </c>
      <c r="X6" s="56">
        <v>2.0E-4</v>
      </c>
      <c r="Y6" s="58">
        <v>0.0</v>
      </c>
      <c r="Z6" s="98" t="s">
        <v>140</v>
      </c>
      <c r="AA6" s="58">
        <v>1.0</v>
      </c>
      <c r="AB6" s="98" t="s">
        <v>141</v>
      </c>
      <c r="AC6" s="60" t="s">
        <v>65</v>
      </c>
      <c r="AD6" s="14"/>
      <c r="AE6" s="60" t="s">
        <v>65</v>
      </c>
      <c r="AF6" s="14"/>
      <c r="AG6" s="60" t="s">
        <v>65</v>
      </c>
      <c r="AH6" s="14"/>
      <c r="AI6" s="61">
        <f t="shared" ref="AI6:AZ6" si="2">$Y6*G6/$AA6</f>
        <v>0</v>
      </c>
      <c r="AJ6" s="61">
        <f t="shared" si="2"/>
        <v>0</v>
      </c>
      <c r="AK6" s="61">
        <f t="shared" si="2"/>
        <v>0</v>
      </c>
      <c r="AL6" s="61">
        <f t="shared" si="2"/>
        <v>0</v>
      </c>
      <c r="AM6" s="61">
        <f t="shared" si="2"/>
        <v>0</v>
      </c>
      <c r="AN6" s="61">
        <f t="shared" si="2"/>
        <v>0</v>
      </c>
      <c r="AO6" s="61">
        <f t="shared" si="2"/>
        <v>0</v>
      </c>
      <c r="AP6" s="61">
        <f t="shared" si="2"/>
        <v>0</v>
      </c>
      <c r="AQ6" s="61">
        <f t="shared" si="2"/>
        <v>0</v>
      </c>
      <c r="AR6" s="61">
        <f t="shared" si="2"/>
        <v>0</v>
      </c>
      <c r="AS6" s="61">
        <f t="shared" si="2"/>
        <v>0</v>
      </c>
      <c r="AT6" s="61">
        <f t="shared" si="2"/>
        <v>0</v>
      </c>
      <c r="AU6" s="61">
        <f t="shared" si="2"/>
        <v>0</v>
      </c>
      <c r="AV6" s="61">
        <f t="shared" si="2"/>
        <v>0</v>
      </c>
      <c r="AW6" s="61">
        <f t="shared" si="2"/>
        <v>0</v>
      </c>
      <c r="AX6" s="61">
        <f t="shared" si="2"/>
        <v>0</v>
      </c>
      <c r="AY6" s="61">
        <f t="shared" si="2"/>
        <v>0</v>
      </c>
      <c r="AZ6" s="62">
        <f t="shared" si="2"/>
        <v>0</v>
      </c>
    </row>
    <row r="7" ht="57.75" customHeight="1">
      <c r="A7" s="53" t="s">
        <v>146</v>
      </c>
      <c r="B7" s="95" t="s">
        <v>136</v>
      </c>
      <c r="C7" s="96" t="s">
        <v>147</v>
      </c>
      <c r="D7" s="95" t="s">
        <v>148</v>
      </c>
      <c r="E7" s="72" t="s">
        <v>132</v>
      </c>
      <c r="F7" s="97" t="s">
        <v>149</v>
      </c>
      <c r="G7" s="56">
        <v>2.7E-4</v>
      </c>
      <c r="H7" s="56">
        <v>0.46747</v>
      </c>
      <c r="I7" s="56">
        <v>3.2E-4</v>
      </c>
      <c r="J7" s="56">
        <v>4.28E-8</v>
      </c>
      <c r="K7" s="56">
        <v>0.00105</v>
      </c>
      <c r="L7" s="56">
        <v>7.8E-4</v>
      </c>
      <c r="M7" s="56">
        <v>2.6E-4</v>
      </c>
      <c r="N7" s="56">
        <v>1.86E-6</v>
      </c>
      <c r="O7" s="56">
        <v>0.00549</v>
      </c>
      <c r="P7" s="57">
        <v>0.00102</v>
      </c>
      <c r="Q7" s="56">
        <v>0.00282</v>
      </c>
      <c r="R7" s="56">
        <v>0.10672</v>
      </c>
      <c r="S7" s="56">
        <v>0.00721</v>
      </c>
      <c r="T7" s="56">
        <v>0.12615</v>
      </c>
      <c r="U7" s="56">
        <v>1.39E-5</v>
      </c>
      <c r="V7" s="56">
        <v>0.00393</v>
      </c>
      <c r="W7" s="56">
        <v>0.03636</v>
      </c>
      <c r="X7" s="56">
        <v>1.5E-4</v>
      </c>
      <c r="Y7" s="58">
        <v>0.0</v>
      </c>
      <c r="Z7" s="98" t="s">
        <v>140</v>
      </c>
      <c r="AA7" s="99">
        <v>1.0</v>
      </c>
      <c r="AB7" s="98" t="s">
        <v>141</v>
      </c>
      <c r="AC7" s="60" t="s">
        <v>65</v>
      </c>
      <c r="AD7" s="14"/>
      <c r="AE7" s="60" t="s">
        <v>65</v>
      </c>
      <c r="AF7" s="14"/>
      <c r="AG7" s="60" t="s">
        <v>65</v>
      </c>
      <c r="AH7" s="14"/>
      <c r="AI7" s="61">
        <f t="shared" ref="AI7:AZ7" si="3">$Y7*G7/$AA7</f>
        <v>0</v>
      </c>
      <c r="AJ7" s="61">
        <f t="shared" si="3"/>
        <v>0</v>
      </c>
      <c r="AK7" s="61">
        <f t="shared" si="3"/>
        <v>0</v>
      </c>
      <c r="AL7" s="61">
        <f t="shared" si="3"/>
        <v>0</v>
      </c>
      <c r="AM7" s="61">
        <f t="shared" si="3"/>
        <v>0</v>
      </c>
      <c r="AN7" s="61">
        <f t="shared" si="3"/>
        <v>0</v>
      </c>
      <c r="AO7" s="61">
        <f t="shared" si="3"/>
        <v>0</v>
      </c>
      <c r="AP7" s="61">
        <f t="shared" si="3"/>
        <v>0</v>
      </c>
      <c r="AQ7" s="61">
        <f t="shared" si="3"/>
        <v>0</v>
      </c>
      <c r="AR7" s="61">
        <f t="shared" si="3"/>
        <v>0</v>
      </c>
      <c r="AS7" s="61">
        <f t="shared" si="3"/>
        <v>0</v>
      </c>
      <c r="AT7" s="61">
        <f t="shared" si="3"/>
        <v>0</v>
      </c>
      <c r="AU7" s="61">
        <f t="shared" si="3"/>
        <v>0</v>
      </c>
      <c r="AV7" s="61">
        <f t="shared" si="3"/>
        <v>0</v>
      </c>
      <c r="AW7" s="61">
        <f t="shared" si="3"/>
        <v>0</v>
      </c>
      <c r="AX7" s="61">
        <f t="shared" si="3"/>
        <v>0</v>
      </c>
      <c r="AY7" s="61">
        <f t="shared" si="3"/>
        <v>0</v>
      </c>
      <c r="AZ7" s="62">
        <f t="shared" si="3"/>
        <v>0</v>
      </c>
    </row>
    <row r="8" ht="57.75" customHeight="1">
      <c r="A8" s="53" t="s">
        <v>150</v>
      </c>
      <c r="B8" s="95" t="s">
        <v>151</v>
      </c>
      <c r="C8" s="96" t="s">
        <v>152</v>
      </c>
      <c r="D8" s="97" t="s">
        <v>153</v>
      </c>
      <c r="E8" s="72" t="s">
        <v>132</v>
      </c>
      <c r="F8" s="97" t="s">
        <v>154</v>
      </c>
      <c r="G8" s="56">
        <v>2.5E-4</v>
      </c>
      <c r="H8" s="56">
        <v>0.10992</v>
      </c>
      <c r="I8" s="56">
        <v>1.1E-4</v>
      </c>
      <c r="J8" s="56">
        <v>1.01E-8</v>
      </c>
      <c r="K8" s="56">
        <v>7.29E-5</v>
      </c>
      <c r="L8" s="56">
        <v>7.13E-5</v>
      </c>
      <c r="M8" s="56">
        <v>5.6E-4</v>
      </c>
      <c r="N8" s="56">
        <v>1.77E-6</v>
      </c>
      <c r="O8" s="56">
        <v>0.01262</v>
      </c>
      <c r="P8" s="57">
        <v>4.7E-4</v>
      </c>
      <c r="Q8" s="56">
        <v>0.00187</v>
      </c>
      <c r="R8" s="56">
        <v>0.15602</v>
      </c>
      <c r="S8" s="56">
        <v>0.0084</v>
      </c>
      <c r="T8" s="56">
        <v>0.02548</v>
      </c>
      <c r="U8" s="56">
        <v>1.75E-5</v>
      </c>
      <c r="V8" s="56">
        <v>0.00989</v>
      </c>
      <c r="W8" s="56">
        <v>0.00663</v>
      </c>
      <c r="X8" s="56">
        <v>5.79E-5</v>
      </c>
      <c r="Y8" s="58">
        <v>70.0</v>
      </c>
      <c r="Z8" s="98" t="s">
        <v>140</v>
      </c>
      <c r="AA8" s="100" t="s">
        <v>65</v>
      </c>
      <c r="AB8" s="14"/>
      <c r="AC8" s="60" t="s">
        <v>65</v>
      </c>
      <c r="AD8" s="14"/>
      <c r="AE8" s="101"/>
      <c r="AF8" s="101"/>
      <c r="AG8" s="101"/>
      <c r="AH8" s="101"/>
      <c r="AI8" s="61">
        <f t="shared" ref="AI8:AZ8" si="4">$Y8*G8</f>
        <v>0.0175</v>
      </c>
      <c r="AJ8" s="61">
        <f t="shared" si="4"/>
        <v>7.6944</v>
      </c>
      <c r="AK8" s="61">
        <f t="shared" si="4"/>
        <v>0.0077</v>
      </c>
      <c r="AL8" s="61">
        <f t="shared" si="4"/>
        <v>0.000000707</v>
      </c>
      <c r="AM8" s="61">
        <f t="shared" si="4"/>
        <v>0.005103</v>
      </c>
      <c r="AN8" s="61">
        <f t="shared" si="4"/>
        <v>0.004991</v>
      </c>
      <c r="AO8" s="61">
        <f t="shared" si="4"/>
        <v>0.0392</v>
      </c>
      <c r="AP8" s="61">
        <f t="shared" si="4"/>
        <v>0.0001239</v>
      </c>
      <c r="AQ8" s="61">
        <f t="shared" si="4"/>
        <v>0.8834</v>
      </c>
      <c r="AR8" s="61">
        <f t="shared" si="4"/>
        <v>0.0329</v>
      </c>
      <c r="AS8" s="61">
        <f t="shared" si="4"/>
        <v>0.1309</v>
      </c>
      <c r="AT8" s="61">
        <f t="shared" si="4"/>
        <v>10.9214</v>
      </c>
      <c r="AU8" s="61">
        <f t="shared" si="4"/>
        <v>0.588</v>
      </c>
      <c r="AV8" s="61">
        <f t="shared" si="4"/>
        <v>1.7836</v>
      </c>
      <c r="AW8" s="61">
        <f t="shared" si="4"/>
        <v>0.001225</v>
      </c>
      <c r="AX8" s="61">
        <f t="shared" si="4"/>
        <v>0.6923</v>
      </c>
      <c r="AY8" s="61">
        <f t="shared" si="4"/>
        <v>0.4641</v>
      </c>
      <c r="AZ8" s="62">
        <f t="shared" si="4"/>
        <v>0.004053</v>
      </c>
    </row>
    <row r="9" ht="57.75" customHeight="1">
      <c r="A9" s="102" t="s">
        <v>155</v>
      </c>
      <c r="B9" s="95" t="s">
        <v>151</v>
      </c>
      <c r="C9" s="96" t="s">
        <v>156</v>
      </c>
      <c r="D9" s="97" t="s">
        <v>157</v>
      </c>
      <c r="E9" s="95" t="s">
        <v>86</v>
      </c>
      <c r="F9" s="97" t="s">
        <v>158</v>
      </c>
      <c r="G9" s="56">
        <v>1.5E-4</v>
      </c>
      <c r="H9" s="56">
        <v>0.17901</v>
      </c>
      <c r="I9" s="56">
        <v>5.1E-4</v>
      </c>
      <c r="J9" s="56">
        <v>4.21E-8</v>
      </c>
      <c r="K9" s="56">
        <v>0.00106</v>
      </c>
      <c r="L9" s="56">
        <v>0.00105</v>
      </c>
      <c r="M9" s="56">
        <v>1.3E-4</v>
      </c>
      <c r="N9" s="56">
        <v>8.81E-7</v>
      </c>
      <c r="O9" s="56">
        <v>0.002</v>
      </c>
      <c r="P9" s="57">
        <v>0.00295</v>
      </c>
      <c r="Q9" s="56">
        <v>0.00186</v>
      </c>
      <c r="R9" s="56">
        <v>0.02485</v>
      </c>
      <c r="S9" s="56">
        <v>0.00443</v>
      </c>
      <c r="T9" s="56">
        <v>0.10898</v>
      </c>
      <c r="U9" s="56">
        <v>7.25E-6</v>
      </c>
      <c r="V9" s="56">
        <v>0.00147</v>
      </c>
      <c r="W9" s="56">
        <v>0.0363</v>
      </c>
      <c r="X9" s="56">
        <v>2.0E-4</v>
      </c>
      <c r="Y9" s="58">
        <v>0.0</v>
      </c>
      <c r="Z9" s="98" t="s">
        <v>140</v>
      </c>
      <c r="AA9" s="100" t="s">
        <v>65</v>
      </c>
      <c r="AB9" s="14"/>
      <c r="AC9" s="60" t="s">
        <v>65</v>
      </c>
      <c r="AD9" s="14"/>
      <c r="AE9" s="60" t="s">
        <v>65</v>
      </c>
      <c r="AF9" s="14"/>
      <c r="AG9" s="60" t="s">
        <v>65</v>
      </c>
      <c r="AH9" s="14"/>
      <c r="AI9" s="61">
        <f t="shared" ref="AI9:AZ9" si="5">$Y9*G9</f>
        <v>0</v>
      </c>
      <c r="AJ9" s="61">
        <f t="shared" si="5"/>
        <v>0</v>
      </c>
      <c r="AK9" s="61">
        <f t="shared" si="5"/>
        <v>0</v>
      </c>
      <c r="AL9" s="61">
        <f t="shared" si="5"/>
        <v>0</v>
      </c>
      <c r="AM9" s="61">
        <f t="shared" si="5"/>
        <v>0</v>
      </c>
      <c r="AN9" s="61">
        <f t="shared" si="5"/>
        <v>0</v>
      </c>
      <c r="AO9" s="61">
        <f t="shared" si="5"/>
        <v>0</v>
      </c>
      <c r="AP9" s="61">
        <f t="shared" si="5"/>
        <v>0</v>
      </c>
      <c r="AQ9" s="61">
        <f t="shared" si="5"/>
        <v>0</v>
      </c>
      <c r="AR9" s="61">
        <f t="shared" si="5"/>
        <v>0</v>
      </c>
      <c r="AS9" s="61">
        <f t="shared" si="5"/>
        <v>0</v>
      </c>
      <c r="AT9" s="61">
        <f t="shared" si="5"/>
        <v>0</v>
      </c>
      <c r="AU9" s="61">
        <f t="shared" si="5"/>
        <v>0</v>
      </c>
      <c r="AV9" s="61">
        <f t="shared" si="5"/>
        <v>0</v>
      </c>
      <c r="AW9" s="61">
        <f t="shared" si="5"/>
        <v>0</v>
      </c>
      <c r="AX9" s="61">
        <f t="shared" si="5"/>
        <v>0</v>
      </c>
      <c r="AY9" s="61">
        <f t="shared" si="5"/>
        <v>0</v>
      </c>
      <c r="AZ9" s="62">
        <f t="shared" si="5"/>
        <v>0</v>
      </c>
    </row>
    <row r="10" ht="57.75" customHeight="1">
      <c r="A10" s="102" t="s">
        <v>159</v>
      </c>
      <c r="B10" s="95" t="s">
        <v>151</v>
      </c>
      <c r="C10" s="96" t="s">
        <v>160</v>
      </c>
      <c r="D10" s="97" t="s">
        <v>161</v>
      </c>
      <c r="E10" s="95" t="s">
        <v>86</v>
      </c>
      <c r="F10" s="97" t="s">
        <v>162</v>
      </c>
      <c r="G10" s="56">
        <v>6.3E-4</v>
      </c>
      <c r="H10" s="56">
        <v>0.09764</v>
      </c>
      <c r="I10" s="56">
        <v>3.0E-4</v>
      </c>
      <c r="J10" s="56">
        <v>3.4E-8</v>
      </c>
      <c r="K10" s="56">
        <v>2.9E-4</v>
      </c>
      <c r="L10" s="56">
        <v>2.7E-4</v>
      </c>
      <c r="M10" s="56">
        <v>2.0E-4</v>
      </c>
      <c r="N10" s="56">
        <v>3.06E-6</v>
      </c>
      <c r="O10" s="56">
        <v>0.0041</v>
      </c>
      <c r="P10" s="57">
        <v>0.00144</v>
      </c>
      <c r="Q10" s="56">
        <v>0.00938</v>
      </c>
      <c r="R10" s="56">
        <v>0.07282</v>
      </c>
      <c r="S10" s="56">
        <v>0.01459</v>
      </c>
      <c r="T10" s="56">
        <v>0.08676</v>
      </c>
      <c r="U10" s="56">
        <v>3.92E-5</v>
      </c>
      <c r="V10" s="56">
        <v>0.0031</v>
      </c>
      <c r="W10" s="56">
        <v>0.02184</v>
      </c>
      <c r="X10" s="56">
        <v>1.9E-4</v>
      </c>
      <c r="Y10" s="58">
        <v>10.0</v>
      </c>
      <c r="Z10" s="98" t="s">
        <v>140</v>
      </c>
      <c r="AA10" s="100" t="s">
        <v>65</v>
      </c>
      <c r="AB10" s="14"/>
      <c r="AC10" s="60" t="s">
        <v>65</v>
      </c>
      <c r="AD10" s="14"/>
      <c r="AE10" s="60" t="s">
        <v>65</v>
      </c>
      <c r="AF10" s="14"/>
      <c r="AG10" s="60" t="s">
        <v>65</v>
      </c>
      <c r="AH10" s="14"/>
      <c r="AI10" s="61">
        <f t="shared" ref="AI10:AZ10" si="6">$Y10*G10</f>
        <v>0.0063</v>
      </c>
      <c r="AJ10" s="61">
        <f t="shared" si="6"/>
        <v>0.9764</v>
      </c>
      <c r="AK10" s="61">
        <f t="shared" si="6"/>
        <v>0.003</v>
      </c>
      <c r="AL10" s="61">
        <f t="shared" si="6"/>
        <v>0.00000034</v>
      </c>
      <c r="AM10" s="61">
        <f t="shared" si="6"/>
        <v>0.0029</v>
      </c>
      <c r="AN10" s="61">
        <f t="shared" si="6"/>
        <v>0.0027</v>
      </c>
      <c r="AO10" s="61">
        <f t="shared" si="6"/>
        <v>0.002</v>
      </c>
      <c r="AP10" s="61">
        <f t="shared" si="6"/>
        <v>0.0000306</v>
      </c>
      <c r="AQ10" s="61">
        <f t="shared" si="6"/>
        <v>0.041</v>
      </c>
      <c r="AR10" s="61">
        <f t="shared" si="6"/>
        <v>0.0144</v>
      </c>
      <c r="AS10" s="61">
        <f t="shared" si="6"/>
        <v>0.0938</v>
      </c>
      <c r="AT10" s="61">
        <f t="shared" si="6"/>
        <v>0.7282</v>
      </c>
      <c r="AU10" s="61">
        <f t="shared" si="6"/>
        <v>0.1459</v>
      </c>
      <c r="AV10" s="61">
        <f t="shared" si="6"/>
        <v>0.8676</v>
      </c>
      <c r="AW10" s="61">
        <f t="shared" si="6"/>
        <v>0.000392</v>
      </c>
      <c r="AX10" s="61">
        <f t="shared" si="6"/>
        <v>0.031</v>
      </c>
      <c r="AY10" s="61">
        <f t="shared" si="6"/>
        <v>0.2184</v>
      </c>
      <c r="AZ10" s="62">
        <f t="shared" si="6"/>
        <v>0.0019</v>
      </c>
    </row>
    <row r="11" ht="57.75" customHeight="1">
      <c r="A11" s="102" t="s">
        <v>163</v>
      </c>
      <c r="B11" s="95" t="s">
        <v>151</v>
      </c>
      <c r="C11" s="96" t="s">
        <v>164</v>
      </c>
      <c r="D11" s="97" t="s">
        <v>165</v>
      </c>
      <c r="E11" s="95" t="s">
        <v>86</v>
      </c>
      <c r="F11" s="97" t="s">
        <v>166</v>
      </c>
      <c r="G11" s="56">
        <v>7.0E-4</v>
      </c>
      <c r="H11" s="56">
        <v>0.1046</v>
      </c>
      <c r="I11" s="56">
        <v>3.3E-4</v>
      </c>
      <c r="J11" s="56">
        <v>3.91E-8</v>
      </c>
      <c r="K11" s="56">
        <v>2.5E-4</v>
      </c>
      <c r="L11" s="56">
        <v>2.4E-4</v>
      </c>
      <c r="M11" s="56">
        <v>1.3E-4</v>
      </c>
      <c r="N11" s="56">
        <v>3.4E-6</v>
      </c>
      <c r="O11" s="56">
        <v>0.00381</v>
      </c>
      <c r="P11" s="57">
        <v>0.00386</v>
      </c>
      <c r="Q11" s="56">
        <v>0.01114</v>
      </c>
      <c r="R11" s="56">
        <v>0.07596</v>
      </c>
      <c r="S11" s="56">
        <v>0.00651</v>
      </c>
      <c r="T11" s="56">
        <v>0.09696</v>
      </c>
      <c r="U11" s="56">
        <v>4.48E-5</v>
      </c>
      <c r="V11" s="56">
        <v>0.00288</v>
      </c>
      <c r="W11" s="56">
        <v>0.02605</v>
      </c>
      <c r="X11" s="56">
        <v>2.1E-4</v>
      </c>
      <c r="Y11" s="58">
        <v>0.0</v>
      </c>
      <c r="Z11" s="98" t="s">
        <v>140</v>
      </c>
      <c r="AA11" s="100" t="s">
        <v>65</v>
      </c>
      <c r="AB11" s="14"/>
      <c r="AC11" s="60" t="s">
        <v>65</v>
      </c>
      <c r="AD11" s="14"/>
      <c r="AE11" s="60" t="s">
        <v>65</v>
      </c>
      <c r="AF11" s="14"/>
      <c r="AG11" s="60" t="s">
        <v>65</v>
      </c>
      <c r="AH11" s="14"/>
      <c r="AI11" s="61">
        <f t="shared" ref="AI11:AZ11" si="7">$Y11*G11</f>
        <v>0</v>
      </c>
      <c r="AJ11" s="61">
        <f t="shared" si="7"/>
        <v>0</v>
      </c>
      <c r="AK11" s="61">
        <f t="shared" si="7"/>
        <v>0</v>
      </c>
      <c r="AL11" s="61">
        <f t="shared" si="7"/>
        <v>0</v>
      </c>
      <c r="AM11" s="61">
        <f t="shared" si="7"/>
        <v>0</v>
      </c>
      <c r="AN11" s="61">
        <f t="shared" si="7"/>
        <v>0</v>
      </c>
      <c r="AO11" s="61">
        <f t="shared" si="7"/>
        <v>0</v>
      </c>
      <c r="AP11" s="61">
        <f t="shared" si="7"/>
        <v>0</v>
      </c>
      <c r="AQ11" s="61">
        <f t="shared" si="7"/>
        <v>0</v>
      </c>
      <c r="AR11" s="61">
        <f t="shared" si="7"/>
        <v>0</v>
      </c>
      <c r="AS11" s="61">
        <f t="shared" si="7"/>
        <v>0</v>
      </c>
      <c r="AT11" s="61">
        <f t="shared" si="7"/>
        <v>0</v>
      </c>
      <c r="AU11" s="61">
        <f t="shared" si="7"/>
        <v>0</v>
      </c>
      <c r="AV11" s="61">
        <f t="shared" si="7"/>
        <v>0</v>
      </c>
      <c r="AW11" s="61">
        <f t="shared" si="7"/>
        <v>0</v>
      </c>
      <c r="AX11" s="61">
        <f t="shared" si="7"/>
        <v>0</v>
      </c>
      <c r="AY11" s="61">
        <f t="shared" si="7"/>
        <v>0</v>
      </c>
      <c r="AZ11" s="62">
        <f t="shared" si="7"/>
        <v>0</v>
      </c>
    </row>
    <row r="12" ht="57.75" customHeight="1">
      <c r="A12" s="78" t="s">
        <v>167</v>
      </c>
      <c r="B12" s="95" t="s">
        <v>151</v>
      </c>
      <c r="C12" s="103" t="s">
        <v>168</v>
      </c>
      <c r="D12" s="104" t="s">
        <v>169</v>
      </c>
      <c r="E12" s="72" t="s">
        <v>132</v>
      </c>
      <c r="F12" s="104" t="s">
        <v>170</v>
      </c>
      <c r="G12" s="56">
        <v>9.2E-4</v>
      </c>
      <c r="H12" s="56">
        <v>0.09785</v>
      </c>
      <c r="I12" s="56">
        <v>2.0E-4</v>
      </c>
      <c r="J12" s="56">
        <v>3.41E-8</v>
      </c>
      <c r="K12" s="56">
        <v>2.8E-4</v>
      </c>
      <c r="L12" s="56">
        <v>2.8E-4</v>
      </c>
      <c r="M12" s="56">
        <v>2.0E-4</v>
      </c>
      <c r="N12" s="56">
        <v>3.36E-6</v>
      </c>
      <c r="O12" s="56">
        <v>0.00332</v>
      </c>
      <c r="P12" s="57">
        <v>0.00332</v>
      </c>
      <c r="Q12" s="56">
        <v>0.00741</v>
      </c>
      <c r="R12" s="56">
        <v>0.06548</v>
      </c>
      <c r="S12" s="56">
        <v>0.00985</v>
      </c>
      <c r="T12" s="56">
        <v>0.06455</v>
      </c>
      <c r="U12" s="56">
        <v>4.88E-5</v>
      </c>
      <c r="V12" s="56">
        <v>0.00246</v>
      </c>
      <c r="W12" s="56">
        <v>0.0172</v>
      </c>
      <c r="X12" s="56">
        <v>8.12E-5</v>
      </c>
      <c r="Y12" s="58">
        <f>100</f>
        <v>100</v>
      </c>
      <c r="Z12" s="98" t="s">
        <v>140</v>
      </c>
      <c r="AA12" s="100" t="s">
        <v>65</v>
      </c>
      <c r="AB12" s="14"/>
      <c r="AC12" s="60" t="s">
        <v>65</v>
      </c>
      <c r="AD12" s="14"/>
      <c r="AE12" s="60" t="s">
        <v>65</v>
      </c>
      <c r="AF12" s="14"/>
      <c r="AG12" s="60" t="s">
        <v>65</v>
      </c>
      <c r="AH12" s="14"/>
      <c r="AI12" s="61">
        <f t="shared" ref="AI12:AZ12" si="8">$Y12*G12</f>
        <v>0.092</v>
      </c>
      <c r="AJ12" s="61">
        <f t="shared" si="8"/>
        <v>9.785</v>
      </c>
      <c r="AK12" s="61">
        <f t="shared" si="8"/>
        <v>0.02</v>
      </c>
      <c r="AL12" s="61">
        <f t="shared" si="8"/>
        <v>0.00000341</v>
      </c>
      <c r="AM12" s="61">
        <f t="shared" si="8"/>
        <v>0.028</v>
      </c>
      <c r="AN12" s="61">
        <f t="shared" si="8"/>
        <v>0.028</v>
      </c>
      <c r="AO12" s="61">
        <f t="shared" si="8"/>
        <v>0.02</v>
      </c>
      <c r="AP12" s="61">
        <f t="shared" si="8"/>
        <v>0.000336</v>
      </c>
      <c r="AQ12" s="61">
        <f t="shared" si="8"/>
        <v>0.332</v>
      </c>
      <c r="AR12" s="61">
        <f t="shared" si="8"/>
        <v>0.332</v>
      </c>
      <c r="AS12" s="61">
        <f t="shared" si="8"/>
        <v>0.741</v>
      </c>
      <c r="AT12" s="61">
        <f t="shared" si="8"/>
        <v>6.548</v>
      </c>
      <c r="AU12" s="61">
        <f t="shared" si="8"/>
        <v>0.985</v>
      </c>
      <c r="AV12" s="61">
        <f t="shared" si="8"/>
        <v>6.455</v>
      </c>
      <c r="AW12" s="61">
        <f t="shared" si="8"/>
        <v>0.00488</v>
      </c>
      <c r="AX12" s="61">
        <f t="shared" si="8"/>
        <v>0.246</v>
      </c>
      <c r="AY12" s="61">
        <f t="shared" si="8"/>
        <v>1.72</v>
      </c>
      <c r="AZ12" s="62">
        <f t="shared" si="8"/>
        <v>0.00812</v>
      </c>
    </row>
    <row r="13" ht="57.75" customHeight="1">
      <c r="A13" s="53" t="s">
        <v>171</v>
      </c>
      <c r="B13" s="95" t="s">
        <v>172</v>
      </c>
      <c r="C13" s="96" t="s">
        <v>173</v>
      </c>
      <c r="D13" s="95" t="s">
        <v>174</v>
      </c>
      <c r="E13" s="86" t="s">
        <v>115</v>
      </c>
      <c r="F13" s="105" t="s">
        <v>65</v>
      </c>
      <c r="G13" s="56">
        <v>3.4E-4</v>
      </c>
      <c r="H13" s="56">
        <v>0.09293</v>
      </c>
      <c r="I13" s="56">
        <v>2.2E-4</v>
      </c>
      <c r="J13" s="56">
        <v>2.05E-8</v>
      </c>
      <c r="K13" s="56">
        <v>3.5E-4</v>
      </c>
      <c r="L13" s="56">
        <v>3.4E-4</v>
      </c>
      <c r="M13" s="56">
        <v>2.1E-4</v>
      </c>
      <c r="N13" s="56">
        <v>1.51E-6</v>
      </c>
      <c r="O13" s="56">
        <v>0.00201</v>
      </c>
      <c r="P13" s="57">
        <v>0.0023</v>
      </c>
      <c r="Q13" s="56">
        <v>0.00724</v>
      </c>
      <c r="R13" s="56">
        <v>0.03277</v>
      </c>
      <c r="S13" s="56">
        <v>0.0136</v>
      </c>
      <c r="T13" s="56">
        <v>0.04542</v>
      </c>
      <c r="U13" s="56">
        <v>1.83E-5</v>
      </c>
      <c r="V13" s="56">
        <v>0.00147</v>
      </c>
      <c r="W13" s="56">
        <v>0.01272</v>
      </c>
      <c r="X13" s="56">
        <v>8.92E-5</v>
      </c>
      <c r="Y13" s="58">
        <v>0.0</v>
      </c>
      <c r="Z13" s="58" t="s">
        <v>175</v>
      </c>
      <c r="AA13" s="100" t="s">
        <v>65</v>
      </c>
      <c r="AB13" s="14"/>
      <c r="AC13" s="60" t="s">
        <v>65</v>
      </c>
      <c r="AD13" s="14"/>
      <c r="AE13" s="60" t="s">
        <v>65</v>
      </c>
      <c r="AF13" s="14"/>
      <c r="AG13" s="60" t="s">
        <v>65</v>
      </c>
      <c r="AH13" s="14"/>
      <c r="AI13" s="61">
        <f t="shared" ref="AI13:AZ13" si="9">$Y13*G13</f>
        <v>0</v>
      </c>
      <c r="AJ13" s="61">
        <f t="shared" si="9"/>
        <v>0</v>
      </c>
      <c r="AK13" s="61">
        <f t="shared" si="9"/>
        <v>0</v>
      </c>
      <c r="AL13" s="61">
        <f t="shared" si="9"/>
        <v>0</v>
      </c>
      <c r="AM13" s="61">
        <f t="shared" si="9"/>
        <v>0</v>
      </c>
      <c r="AN13" s="61">
        <f t="shared" si="9"/>
        <v>0</v>
      </c>
      <c r="AO13" s="61">
        <f t="shared" si="9"/>
        <v>0</v>
      </c>
      <c r="AP13" s="61">
        <f t="shared" si="9"/>
        <v>0</v>
      </c>
      <c r="AQ13" s="61">
        <f t="shared" si="9"/>
        <v>0</v>
      </c>
      <c r="AR13" s="61">
        <f t="shared" si="9"/>
        <v>0</v>
      </c>
      <c r="AS13" s="61">
        <f t="shared" si="9"/>
        <v>0</v>
      </c>
      <c r="AT13" s="61">
        <f t="shared" si="9"/>
        <v>0</v>
      </c>
      <c r="AU13" s="61">
        <f t="shared" si="9"/>
        <v>0</v>
      </c>
      <c r="AV13" s="61">
        <f t="shared" si="9"/>
        <v>0</v>
      </c>
      <c r="AW13" s="61">
        <f t="shared" si="9"/>
        <v>0</v>
      </c>
      <c r="AX13" s="61">
        <f t="shared" si="9"/>
        <v>0</v>
      </c>
      <c r="AY13" s="61">
        <f t="shared" si="9"/>
        <v>0</v>
      </c>
      <c r="AZ13" s="62">
        <f t="shared" si="9"/>
        <v>0</v>
      </c>
    </row>
    <row r="14" ht="57.75" customHeight="1">
      <c r="A14" s="53" t="s">
        <v>176</v>
      </c>
      <c r="B14" s="95" t="s">
        <v>172</v>
      </c>
      <c r="C14" s="96" t="s">
        <v>177</v>
      </c>
      <c r="D14" s="95" t="s">
        <v>178</v>
      </c>
      <c r="E14" s="95" t="s">
        <v>76</v>
      </c>
      <c r="F14" s="105" t="s">
        <v>65</v>
      </c>
      <c r="G14" s="56">
        <v>0.00495</v>
      </c>
      <c r="H14" s="56">
        <v>6.88883</v>
      </c>
      <c r="I14" s="56">
        <v>0.00577</v>
      </c>
      <c r="J14" s="56">
        <v>1.07E-6</v>
      </c>
      <c r="K14" s="56">
        <v>0.00854</v>
      </c>
      <c r="L14" s="56">
        <v>0.00828</v>
      </c>
      <c r="M14" s="56">
        <v>0.00636</v>
      </c>
      <c r="N14" s="56">
        <v>2.23E-5</v>
      </c>
      <c r="O14" s="56">
        <v>0.18587</v>
      </c>
      <c r="P14" s="57">
        <v>0.04427</v>
      </c>
      <c r="Q14" s="56">
        <v>0.05762</v>
      </c>
      <c r="R14" s="56">
        <v>3.11947</v>
      </c>
      <c r="S14" s="56">
        <v>0.23757</v>
      </c>
      <c r="T14" s="56">
        <v>1.84597</v>
      </c>
      <c r="U14" s="56">
        <v>2.9E-4</v>
      </c>
      <c r="V14" s="56">
        <v>0.13889</v>
      </c>
      <c r="W14" s="56">
        <v>0.60189</v>
      </c>
      <c r="X14" s="56">
        <v>0.00271</v>
      </c>
      <c r="Y14" s="58">
        <v>0.0</v>
      </c>
      <c r="Z14" s="58" t="s">
        <v>175</v>
      </c>
      <c r="AA14" s="100" t="s">
        <v>65</v>
      </c>
      <c r="AB14" s="14"/>
      <c r="AC14" s="60" t="s">
        <v>65</v>
      </c>
      <c r="AD14" s="14"/>
      <c r="AE14" s="60" t="s">
        <v>65</v>
      </c>
      <c r="AF14" s="14"/>
      <c r="AG14" s="60" t="s">
        <v>65</v>
      </c>
      <c r="AH14" s="14"/>
      <c r="AI14" s="61">
        <f t="shared" ref="AI14:AZ14" si="10">$Y14*G14</f>
        <v>0</v>
      </c>
      <c r="AJ14" s="61">
        <f t="shared" si="10"/>
        <v>0</v>
      </c>
      <c r="AK14" s="61">
        <f t="shared" si="10"/>
        <v>0</v>
      </c>
      <c r="AL14" s="61">
        <f t="shared" si="10"/>
        <v>0</v>
      </c>
      <c r="AM14" s="61">
        <f t="shared" si="10"/>
        <v>0</v>
      </c>
      <c r="AN14" s="61">
        <f t="shared" si="10"/>
        <v>0</v>
      </c>
      <c r="AO14" s="61">
        <f t="shared" si="10"/>
        <v>0</v>
      </c>
      <c r="AP14" s="61">
        <f t="shared" si="10"/>
        <v>0</v>
      </c>
      <c r="AQ14" s="61">
        <f t="shared" si="10"/>
        <v>0</v>
      </c>
      <c r="AR14" s="61">
        <f t="shared" si="10"/>
        <v>0</v>
      </c>
      <c r="AS14" s="61">
        <f t="shared" si="10"/>
        <v>0</v>
      </c>
      <c r="AT14" s="61">
        <f t="shared" si="10"/>
        <v>0</v>
      </c>
      <c r="AU14" s="61">
        <f t="shared" si="10"/>
        <v>0</v>
      </c>
      <c r="AV14" s="61">
        <f t="shared" si="10"/>
        <v>0</v>
      </c>
      <c r="AW14" s="61">
        <f t="shared" si="10"/>
        <v>0</v>
      </c>
      <c r="AX14" s="61">
        <f t="shared" si="10"/>
        <v>0</v>
      </c>
      <c r="AY14" s="61">
        <f t="shared" si="10"/>
        <v>0</v>
      </c>
      <c r="AZ14" s="62">
        <f t="shared" si="10"/>
        <v>0</v>
      </c>
    </row>
    <row r="15" ht="57.75" customHeight="1">
      <c r="A15" s="53" t="s">
        <v>179</v>
      </c>
      <c r="B15" s="95" t="s">
        <v>172</v>
      </c>
      <c r="C15" s="96" t="s">
        <v>180</v>
      </c>
      <c r="D15" s="97" t="s">
        <v>181</v>
      </c>
      <c r="E15" s="95" t="s">
        <v>86</v>
      </c>
      <c r="F15" s="105" t="s">
        <v>65</v>
      </c>
      <c r="G15" s="56">
        <v>2.5E-4</v>
      </c>
      <c r="H15" s="56">
        <v>2.5149</v>
      </c>
      <c r="I15" s="56">
        <v>4.4E-4</v>
      </c>
      <c r="J15" s="56">
        <v>6.05E-8</v>
      </c>
      <c r="K15" s="56">
        <v>7.4E-4</v>
      </c>
      <c r="L15" s="56">
        <v>7.3E-4</v>
      </c>
      <c r="M15" s="56">
        <v>2.5E-4</v>
      </c>
      <c r="N15" s="56">
        <v>1.08E-6</v>
      </c>
      <c r="O15" s="56">
        <v>0.00494</v>
      </c>
      <c r="P15" s="57">
        <v>0.00709</v>
      </c>
      <c r="Q15" s="56">
        <v>0.00261</v>
      </c>
      <c r="R15" s="56">
        <v>0.0963</v>
      </c>
      <c r="S15" s="56">
        <v>0.00793</v>
      </c>
      <c r="T15" s="56">
        <v>0.13417</v>
      </c>
      <c r="U15" s="56">
        <v>1.14E-5</v>
      </c>
      <c r="V15" s="56">
        <v>0.0027</v>
      </c>
      <c r="W15" s="56">
        <v>0.04638</v>
      </c>
      <c r="X15" s="56">
        <v>1.9E-4</v>
      </c>
      <c r="Y15" s="58">
        <v>0.0</v>
      </c>
      <c r="Z15" s="58" t="s">
        <v>175</v>
      </c>
      <c r="AA15" s="100" t="s">
        <v>65</v>
      </c>
      <c r="AB15" s="14"/>
      <c r="AC15" s="60" t="s">
        <v>65</v>
      </c>
      <c r="AD15" s="14"/>
      <c r="AE15" s="60" t="s">
        <v>65</v>
      </c>
      <c r="AF15" s="14"/>
      <c r="AG15" s="60" t="s">
        <v>65</v>
      </c>
      <c r="AH15" s="14"/>
      <c r="AI15" s="61">
        <f t="shared" ref="AI15:AZ15" si="11">$Y15*G15</f>
        <v>0</v>
      </c>
      <c r="AJ15" s="61">
        <f t="shared" si="11"/>
        <v>0</v>
      </c>
      <c r="AK15" s="61">
        <f t="shared" si="11"/>
        <v>0</v>
      </c>
      <c r="AL15" s="61">
        <f t="shared" si="11"/>
        <v>0</v>
      </c>
      <c r="AM15" s="61">
        <f t="shared" si="11"/>
        <v>0</v>
      </c>
      <c r="AN15" s="61">
        <f t="shared" si="11"/>
        <v>0</v>
      </c>
      <c r="AO15" s="61">
        <f t="shared" si="11"/>
        <v>0</v>
      </c>
      <c r="AP15" s="61">
        <f t="shared" si="11"/>
        <v>0</v>
      </c>
      <c r="AQ15" s="61">
        <f t="shared" si="11"/>
        <v>0</v>
      </c>
      <c r="AR15" s="61">
        <f t="shared" si="11"/>
        <v>0</v>
      </c>
      <c r="AS15" s="61">
        <f t="shared" si="11"/>
        <v>0</v>
      </c>
      <c r="AT15" s="61">
        <f t="shared" si="11"/>
        <v>0</v>
      </c>
      <c r="AU15" s="61">
        <f t="shared" si="11"/>
        <v>0</v>
      </c>
      <c r="AV15" s="61">
        <f t="shared" si="11"/>
        <v>0</v>
      </c>
      <c r="AW15" s="61">
        <f t="shared" si="11"/>
        <v>0</v>
      </c>
      <c r="AX15" s="61">
        <f t="shared" si="11"/>
        <v>0</v>
      </c>
      <c r="AY15" s="61">
        <f t="shared" si="11"/>
        <v>0</v>
      </c>
      <c r="AZ15" s="62">
        <f t="shared" si="11"/>
        <v>0</v>
      </c>
    </row>
    <row r="16" ht="57.75" customHeight="1">
      <c r="A16" s="93" t="s">
        <v>133</v>
      </c>
      <c r="B16" s="106" t="s">
        <v>65</v>
      </c>
      <c r="C16" s="14"/>
      <c r="D16" s="107" t="s">
        <v>65</v>
      </c>
      <c r="E16" s="14"/>
      <c r="F16" s="14"/>
      <c r="G16" s="108"/>
      <c r="H16" s="108"/>
      <c r="I16" s="108"/>
      <c r="J16" s="108"/>
      <c r="K16" s="108"/>
      <c r="L16" s="108"/>
      <c r="M16" s="108"/>
      <c r="N16" s="108"/>
      <c r="O16" s="108"/>
      <c r="P16" s="108"/>
      <c r="Q16" s="108"/>
      <c r="R16" s="105"/>
      <c r="S16" s="105"/>
      <c r="T16" s="105"/>
      <c r="U16" s="105"/>
      <c r="V16" s="105"/>
      <c r="W16" s="105"/>
      <c r="X16" s="105"/>
      <c r="Y16" s="109" t="s">
        <v>65</v>
      </c>
      <c r="Z16" s="24"/>
      <c r="AA16" s="24"/>
      <c r="AB16" s="24"/>
      <c r="AC16" s="110"/>
      <c r="AD16" s="110"/>
      <c r="AE16" s="110"/>
      <c r="AF16" s="110"/>
      <c r="AG16" s="110"/>
      <c r="AH16" s="110"/>
      <c r="AI16" s="61">
        <f t="shared" ref="AI16:AZ16" si="12">SUM(AI5:AI15)</f>
        <v>0.1158</v>
      </c>
      <c r="AJ16" s="61">
        <f t="shared" si="12"/>
        <v>18.4558</v>
      </c>
      <c r="AK16" s="61">
        <f t="shared" si="12"/>
        <v>0.0307</v>
      </c>
      <c r="AL16" s="61">
        <f t="shared" si="12"/>
        <v>0.000004457</v>
      </c>
      <c r="AM16" s="61">
        <f t="shared" si="12"/>
        <v>0.036003</v>
      </c>
      <c r="AN16" s="61">
        <f t="shared" si="12"/>
        <v>0.035691</v>
      </c>
      <c r="AO16" s="61">
        <f t="shared" si="12"/>
        <v>0.0612</v>
      </c>
      <c r="AP16" s="61">
        <f t="shared" si="12"/>
        <v>0.0004905</v>
      </c>
      <c r="AQ16" s="61">
        <f t="shared" si="12"/>
        <v>1.2564</v>
      </c>
      <c r="AR16" s="61">
        <f t="shared" si="12"/>
        <v>0.3793</v>
      </c>
      <c r="AS16" s="61">
        <f t="shared" si="12"/>
        <v>0.9657</v>
      </c>
      <c r="AT16" s="61">
        <f t="shared" si="12"/>
        <v>18.1976</v>
      </c>
      <c r="AU16" s="61">
        <f t="shared" si="12"/>
        <v>1.7189</v>
      </c>
      <c r="AV16" s="61">
        <f t="shared" si="12"/>
        <v>9.1062</v>
      </c>
      <c r="AW16" s="61">
        <f t="shared" si="12"/>
        <v>0.006497</v>
      </c>
      <c r="AX16" s="61">
        <f t="shared" si="12"/>
        <v>0.9693</v>
      </c>
      <c r="AY16" s="61">
        <f t="shared" si="12"/>
        <v>2.4025</v>
      </c>
      <c r="AZ16" s="62">
        <f t="shared" si="12"/>
        <v>0.014073</v>
      </c>
    </row>
    <row r="17" ht="14.25" customHeight="1">
      <c r="C17" s="70"/>
    </row>
    <row r="18" ht="14.25" customHeight="1">
      <c r="C18" s="70"/>
    </row>
    <row r="19" ht="14.25" customHeight="1">
      <c r="C19" s="70"/>
    </row>
    <row r="20" ht="14.25" customHeight="1">
      <c r="C20" s="70"/>
    </row>
    <row r="21" ht="14.25" customHeight="1">
      <c r="C21" s="70"/>
    </row>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sheetData>
  <mergeCells count="49">
    <mergeCell ref="A1:C1"/>
    <mergeCell ref="A3:A4"/>
    <mergeCell ref="Y3:Z3"/>
    <mergeCell ref="AA3:AB3"/>
    <mergeCell ref="AC3:AD3"/>
    <mergeCell ref="AE3:AF3"/>
    <mergeCell ref="AG3:AH3"/>
    <mergeCell ref="AC5:AD5"/>
    <mergeCell ref="AE5:AF5"/>
    <mergeCell ref="AG5:AH5"/>
    <mergeCell ref="AC6:AD6"/>
    <mergeCell ref="AE6:AF6"/>
    <mergeCell ref="AG6:AH6"/>
    <mergeCell ref="AC7:AD7"/>
    <mergeCell ref="AE7:AF7"/>
    <mergeCell ref="AG7:AH7"/>
    <mergeCell ref="AA8:AB8"/>
    <mergeCell ref="AC8:AD8"/>
    <mergeCell ref="AC9:AD9"/>
    <mergeCell ref="AE9:AF9"/>
    <mergeCell ref="AG9:AH9"/>
    <mergeCell ref="AE11:AF11"/>
    <mergeCell ref="AG11:AH11"/>
    <mergeCell ref="AA9:AB9"/>
    <mergeCell ref="AA10:AB10"/>
    <mergeCell ref="AC10:AD10"/>
    <mergeCell ref="AE10:AF10"/>
    <mergeCell ref="AG10:AH10"/>
    <mergeCell ref="AA11:AB11"/>
    <mergeCell ref="AC11:AD11"/>
    <mergeCell ref="AA12:AB12"/>
    <mergeCell ref="AC12:AD12"/>
    <mergeCell ref="AE12:AF12"/>
    <mergeCell ref="AG12:AH12"/>
    <mergeCell ref="AC13:AD13"/>
    <mergeCell ref="AE13:AF13"/>
    <mergeCell ref="AG13:AH13"/>
    <mergeCell ref="AE15:AF15"/>
    <mergeCell ref="AG15:AH15"/>
    <mergeCell ref="B16:C16"/>
    <mergeCell ref="D16:F16"/>
    <mergeCell ref="Y16:AB16"/>
    <mergeCell ref="AA13:AB13"/>
    <mergeCell ref="AA14:AB14"/>
    <mergeCell ref="AC14:AD14"/>
    <mergeCell ref="AE14:AF14"/>
    <mergeCell ref="AG14:AH14"/>
    <mergeCell ref="AA15:AB15"/>
    <mergeCell ref="AC15:AD15"/>
  </mergeCells>
  <printOptions/>
  <pageMargins bottom="0.75" footer="0.0" header="0.0" left="0.25" right="0.25" top="0.75"/>
  <pageSetup orientation="landscape" paperHeight="12.992125984251969in" paperWidth="36.22047244094488in"/>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2.63" defaultRowHeight="15.0"/>
  <cols>
    <col customWidth="1" min="1" max="1" width="66.88"/>
    <col customWidth="1" min="2" max="19" width="25.13"/>
  </cols>
  <sheetData>
    <row r="1" ht="75.0" customHeight="1">
      <c r="A1" s="111" t="s">
        <v>182</v>
      </c>
      <c r="L1" s="91"/>
      <c r="M1" s="91" t="s">
        <v>183</v>
      </c>
      <c r="N1" s="91"/>
      <c r="O1" s="91"/>
      <c r="P1" s="91"/>
      <c r="Q1" s="91"/>
      <c r="R1" s="91"/>
      <c r="S1" s="91"/>
    </row>
    <row r="2" ht="14.25" customHeight="1"/>
    <row r="3" ht="45.75" customHeight="1">
      <c r="A3" s="112" t="s">
        <v>14</v>
      </c>
      <c r="B3" s="113" t="s">
        <v>20</v>
      </c>
      <c r="C3" s="114" t="s">
        <v>21</v>
      </c>
      <c r="D3" s="115" t="s">
        <v>22</v>
      </c>
      <c r="E3" s="115" t="s">
        <v>23</v>
      </c>
      <c r="F3" s="114" t="s">
        <v>24</v>
      </c>
      <c r="G3" s="115" t="s">
        <v>25</v>
      </c>
      <c r="H3" s="115" t="s">
        <v>26</v>
      </c>
      <c r="I3" s="115" t="s">
        <v>27</v>
      </c>
      <c r="J3" s="115" t="s">
        <v>28</v>
      </c>
      <c r="K3" s="115" t="s">
        <v>29</v>
      </c>
      <c r="L3" s="116" t="s">
        <v>30</v>
      </c>
      <c r="M3" s="116" t="s">
        <v>31</v>
      </c>
      <c r="N3" s="116" t="s">
        <v>32</v>
      </c>
      <c r="O3" s="116" t="s">
        <v>33</v>
      </c>
      <c r="P3" s="116" t="s">
        <v>34</v>
      </c>
      <c r="Q3" s="116" t="s">
        <v>35</v>
      </c>
      <c r="R3" s="116" t="s">
        <v>36</v>
      </c>
      <c r="S3" s="117" t="s">
        <v>37</v>
      </c>
    </row>
    <row r="4" ht="22.5" customHeight="1">
      <c r="A4" s="118" t="s">
        <v>43</v>
      </c>
      <c r="B4" s="119" t="s">
        <v>44</v>
      </c>
      <c r="C4" s="120" t="s">
        <v>45</v>
      </c>
      <c r="D4" s="120" t="s">
        <v>46</v>
      </c>
      <c r="E4" s="120" t="s">
        <v>47</v>
      </c>
      <c r="F4" s="120" t="s">
        <v>48</v>
      </c>
      <c r="G4" s="120" t="s">
        <v>48</v>
      </c>
      <c r="H4" s="120" t="s">
        <v>49</v>
      </c>
      <c r="I4" s="120" t="s">
        <v>50</v>
      </c>
      <c r="J4" s="120" t="s">
        <v>45</v>
      </c>
      <c r="K4" s="120" t="s">
        <v>51</v>
      </c>
      <c r="L4" s="121" t="s">
        <v>52</v>
      </c>
      <c r="M4" s="121" t="s">
        <v>45</v>
      </c>
      <c r="N4" s="121" t="s">
        <v>45</v>
      </c>
      <c r="O4" s="121" t="s">
        <v>53</v>
      </c>
      <c r="P4" s="121" t="s">
        <v>54</v>
      </c>
      <c r="Q4" s="121" t="s">
        <v>45</v>
      </c>
      <c r="R4" s="121" t="s">
        <v>55</v>
      </c>
      <c r="S4" s="122" t="s">
        <v>56</v>
      </c>
    </row>
    <row r="5" ht="45.75" customHeight="1">
      <c r="A5" s="123" t="s">
        <v>13</v>
      </c>
      <c r="B5" s="124">
        <f>Energia!AI7</f>
        <v>0.4725</v>
      </c>
      <c r="C5" s="124">
        <f>Energia!AJ7</f>
        <v>69.8937</v>
      </c>
      <c r="D5" s="124">
        <f>Energia!AK7</f>
        <v>0.2851</v>
      </c>
      <c r="E5" s="124">
        <f>Energia!AL7</f>
        <v>0.0000258</v>
      </c>
      <c r="F5" s="124">
        <f>Energia!AM7</f>
        <v>0.1602</v>
      </c>
      <c r="G5" s="124">
        <f>Energia!AN7</f>
        <v>0.159</v>
      </c>
      <c r="H5" s="124">
        <f>Energia!AO7</f>
        <v>0.1476</v>
      </c>
      <c r="I5" s="124">
        <f>Energia!AP7</f>
        <v>0.0018745</v>
      </c>
      <c r="J5" s="124">
        <f>Energia!AQ7</f>
        <v>7.9162</v>
      </c>
      <c r="K5" s="124">
        <f>Energia!AR7</f>
        <v>1.6799</v>
      </c>
      <c r="L5" s="124">
        <f>Energia!AS7</f>
        <v>26.138</v>
      </c>
      <c r="M5" s="124">
        <f>Energia!AT7</f>
        <v>56.8397</v>
      </c>
      <c r="N5" s="124">
        <f>Energia!AU7</f>
        <v>4.3012</v>
      </c>
      <c r="O5" s="124">
        <f>Energia!AV7</f>
        <v>49.5275</v>
      </c>
      <c r="P5" s="124">
        <f>Energia!AW7</f>
        <v>0.02043</v>
      </c>
      <c r="Q5" s="124">
        <f>Energia!AX7</f>
        <v>6.4278</v>
      </c>
      <c r="R5" s="124">
        <f>Energia!AY7</f>
        <v>13.1248</v>
      </c>
      <c r="S5" s="125">
        <f>Energia!AZ7</f>
        <v>0.11171</v>
      </c>
    </row>
    <row r="6" ht="45.75" customHeight="1">
      <c r="A6" s="123" t="s">
        <v>70</v>
      </c>
      <c r="B6" s="124">
        <f>Materialak!AI13</f>
        <v>2.940443531</v>
      </c>
      <c r="C6" s="124">
        <f>Materialak!AJ13</f>
        <v>54.87572651</v>
      </c>
      <c r="D6" s="124">
        <f>Materialak!AK13</f>
        <v>0.05545316123</v>
      </c>
      <c r="E6" s="124">
        <f>Materialak!AL13</f>
        <v>0.000008131196651</v>
      </c>
      <c r="F6" s="124">
        <f>Materialak!AM13</f>
        <v>0.03948133659</v>
      </c>
      <c r="G6" s="124">
        <f>Materialak!AN13</f>
        <v>0.03851428073</v>
      </c>
      <c r="H6" s="124">
        <f>Materialak!AO13</f>
        <v>0.2409428311</v>
      </c>
      <c r="I6" s="124">
        <f>Materialak!AP13</f>
        <v>0.002790480365</v>
      </c>
      <c r="J6" s="124">
        <f>Materialak!AQ13</f>
        <v>5.307838512</v>
      </c>
      <c r="K6" s="124">
        <f>Materialak!AR13</f>
        <v>3.103948201</v>
      </c>
      <c r="L6" s="124">
        <f>Materialak!AS13</f>
        <v>2.226076085</v>
      </c>
      <c r="M6" s="124">
        <f>Materialak!AT13</f>
        <v>59.94231123</v>
      </c>
      <c r="N6" s="124">
        <f>Materialak!AU13</f>
        <v>2.539767003</v>
      </c>
      <c r="O6" s="124">
        <f>Materialak!AV13</f>
        <v>14.31319252</v>
      </c>
      <c r="P6" s="124">
        <f>Materialak!AW13</f>
        <v>0.01131129232</v>
      </c>
      <c r="Q6" s="124">
        <f>Materialak!AX13</f>
        <v>4.099220792</v>
      </c>
      <c r="R6" s="124">
        <f>Materialak!AY13</f>
        <v>3.828528756</v>
      </c>
      <c r="S6" s="125">
        <f>Materialak!AZ13</f>
        <v>0.02864752057</v>
      </c>
    </row>
    <row r="7" ht="45.75" customHeight="1">
      <c r="A7" s="123" t="s">
        <v>118</v>
      </c>
      <c r="B7" s="124">
        <f>Hondakinak!AI8</f>
        <v>-0.0265005</v>
      </c>
      <c r="C7" s="124">
        <f>Hondakinak!AJ8</f>
        <v>2.49373395</v>
      </c>
      <c r="D7" s="124">
        <f>Hondakinak!AK8</f>
        <v>0.00249705</v>
      </c>
      <c r="E7" s="124">
        <f>Hondakinak!AL8</f>
        <v>0.000005298705</v>
      </c>
      <c r="F7" s="124">
        <f>Hondakinak!AM8</f>
        <v>0.00395595</v>
      </c>
      <c r="G7" s="124">
        <f>Hondakinak!AN8</f>
        <v>0.0039537</v>
      </c>
      <c r="H7" s="124">
        <f>Hondakinak!AO8</f>
        <v>0.00233595</v>
      </c>
      <c r="I7" s="124">
        <f>Hondakinak!AP8</f>
        <v>0.0075906</v>
      </c>
      <c r="J7" s="124">
        <f>Hondakinak!AQ8</f>
        <v>8.28544365</v>
      </c>
      <c r="K7" s="124">
        <f>Hondakinak!AR8</f>
        <v>0.0104922</v>
      </c>
      <c r="L7" s="124">
        <f>Hondakinak!AS8</f>
        <v>0.0282888</v>
      </c>
      <c r="M7" s="124">
        <f>Hondakinak!AT8</f>
        <v>126.5645327</v>
      </c>
      <c r="N7" s="124">
        <f>Hondakinak!AU8</f>
        <v>0.46796535</v>
      </c>
      <c r="O7" s="124">
        <f>Hondakinak!AV8</f>
        <v>11.56871115</v>
      </c>
      <c r="P7" s="124">
        <f>Hondakinak!AW8</f>
        <v>0.00049815</v>
      </c>
      <c r="Q7" s="124">
        <f>Hondakinak!AX8</f>
        <v>6.33777435</v>
      </c>
      <c r="R7" s="124">
        <f>Hondakinak!AY8</f>
        <v>0.1377756</v>
      </c>
      <c r="S7" s="125">
        <f>Hondakinak!AZ8</f>
        <v>0.00105525</v>
      </c>
    </row>
    <row r="8" ht="45.75" customHeight="1">
      <c r="A8" s="123" t="s">
        <v>134</v>
      </c>
      <c r="B8" s="124">
        <f>Garraioa!AI16</f>
        <v>0.1158</v>
      </c>
      <c r="C8" s="124">
        <f>Garraioa!AJ16</f>
        <v>18.4558</v>
      </c>
      <c r="D8" s="124">
        <f>Garraioa!AK16</f>
        <v>0.0307</v>
      </c>
      <c r="E8" s="124">
        <f>Garraioa!AL16</f>
        <v>0.000004457</v>
      </c>
      <c r="F8" s="124">
        <f>Garraioa!AM16</f>
        <v>0.036003</v>
      </c>
      <c r="G8" s="124">
        <f>Garraioa!AN16</f>
        <v>0.035691</v>
      </c>
      <c r="H8" s="124">
        <f>Garraioa!AO16</f>
        <v>0.0612</v>
      </c>
      <c r="I8" s="124">
        <f>Garraioa!AP16</f>
        <v>0.0004905</v>
      </c>
      <c r="J8" s="124">
        <f>Garraioa!AQ16</f>
        <v>1.2564</v>
      </c>
      <c r="K8" s="124">
        <f>Garraioa!AR16</f>
        <v>0.3793</v>
      </c>
      <c r="L8" s="124">
        <f>Garraioa!AS16</f>
        <v>0.9657</v>
      </c>
      <c r="M8" s="124">
        <f>Garraioa!AT16</f>
        <v>18.1976</v>
      </c>
      <c r="N8" s="124">
        <f>Garraioa!AU16</f>
        <v>1.7189</v>
      </c>
      <c r="O8" s="124">
        <f>Garraioa!AV16</f>
        <v>9.1062</v>
      </c>
      <c r="P8" s="124">
        <f>Garraioa!AW16</f>
        <v>0.006497</v>
      </c>
      <c r="Q8" s="124">
        <f>Garraioa!AX16</f>
        <v>0.9693</v>
      </c>
      <c r="R8" s="124">
        <f>Garraioa!AY16</f>
        <v>2.4025</v>
      </c>
      <c r="S8" s="125">
        <f>Garraioa!AZ16</f>
        <v>0.014073</v>
      </c>
    </row>
    <row r="9" ht="45.75" customHeight="1">
      <c r="A9" s="123" t="s">
        <v>184</v>
      </c>
      <c r="B9" s="126">
        <f t="shared" ref="B9:S9" si="1">SUM(B5:B8)</f>
        <v>3.502243031</v>
      </c>
      <c r="C9" s="126">
        <f t="shared" si="1"/>
        <v>145.7189605</v>
      </c>
      <c r="D9" s="126">
        <f t="shared" si="1"/>
        <v>0.3737502112</v>
      </c>
      <c r="E9" s="126">
        <f t="shared" si="1"/>
        <v>0.00004368690165</v>
      </c>
      <c r="F9" s="126">
        <f t="shared" si="1"/>
        <v>0.2396402866</v>
      </c>
      <c r="G9" s="126">
        <f t="shared" si="1"/>
        <v>0.2371589807</v>
      </c>
      <c r="H9" s="126">
        <f t="shared" si="1"/>
        <v>0.4520787811</v>
      </c>
      <c r="I9" s="126">
        <f t="shared" si="1"/>
        <v>0.01274608037</v>
      </c>
      <c r="J9" s="126">
        <f t="shared" si="1"/>
        <v>22.76588216</v>
      </c>
      <c r="K9" s="126">
        <f t="shared" si="1"/>
        <v>5.173640401</v>
      </c>
      <c r="L9" s="126">
        <f t="shared" si="1"/>
        <v>29.35806489</v>
      </c>
      <c r="M9" s="126">
        <f t="shared" si="1"/>
        <v>261.5441439</v>
      </c>
      <c r="N9" s="126">
        <f t="shared" si="1"/>
        <v>9.027832353</v>
      </c>
      <c r="O9" s="126">
        <f t="shared" si="1"/>
        <v>84.51560367</v>
      </c>
      <c r="P9" s="126">
        <f t="shared" si="1"/>
        <v>0.03873644232</v>
      </c>
      <c r="Q9" s="126">
        <f t="shared" si="1"/>
        <v>17.83409514</v>
      </c>
      <c r="R9" s="126">
        <f t="shared" si="1"/>
        <v>19.49360436</v>
      </c>
      <c r="S9" s="127">
        <f t="shared" si="1"/>
        <v>0.1554857706</v>
      </c>
    </row>
    <row r="10" ht="45.75" customHeight="1">
      <c r="A10" s="123" t="s">
        <v>185</v>
      </c>
      <c r="B10" s="128">
        <f>'Ikaslearen datuak'!G9</f>
        <v>90</v>
      </c>
      <c r="C10" s="129"/>
      <c r="D10" s="24"/>
      <c r="E10" s="24"/>
      <c r="F10" s="24"/>
      <c r="G10" s="24"/>
      <c r="H10" s="24"/>
      <c r="I10" s="24"/>
      <c r="J10" s="24"/>
      <c r="K10" s="24"/>
      <c r="L10" s="24"/>
      <c r="M10" s="24"/>
      <c r="N10" s="24"/>
      <c r="O10" s="24"/>
      <c r="P10" s="24"/>
      <c r="Q10" s="24"/>
      <c r="R10" s="24"/>
      <c r="S10" s="25"/>
    </row>
    <row r="11" ht="45.75" customHeight="1">
      <c r="A11" s="123" t="s">
        <v>186</v>
      </c>
      <c r="B11" s="126">
        <f t="shared" ref="B11:S11" si="2">B9/$B$10</f>
        <v>0.03891381145</v>
      </c>
      <c r="C11" s="126">
        <f t="shared" si="2"/>
        <v>1.619099561</v>
      </c>
      <c r="D11" s="126">
        <f t="shared" si="2"/>
        <v>0.004152780125</v>
      </c>
      <c r="E11" s="126">
        <f t="shared" si="2"/>
        <v>0.0000004854100183</v>
      </c>
      <c r="F11" s="126">
        <f t="shared" si="2"/>
        <v>0.002662669851</v>
      </c>
      <c r="G11" s="126">
        <f t="shared" si="2"/>
        <v>0.002635099786</v>
      </c>
      <c r="H11" s="126">
        <f t="shared" si="2"/>
        <v>0.005023097567</v>
      </c>
      <c r="I11" s="126">
        <f t="shared" si="2"/>
        <v>0.0001416231152</v>
      </c>
      <c r="J11" s="126">
        <f t="shared" si="2"/>
        <v>0.2529542462</v>
      </c>
      <c r="K11" s="126">
        <f t="shared" si="2"/>
        <v>0.05748489335</v>
      </c>
      <c r="L11" s="126">
        <f t="shared" si="2"/>
        <v>0.3262007209</v>
      </c>
      <c r="M11" s="126">
        <f t="shared" si="2"/>
        <v>2.906046043</v>
      </c>
      <c r="N11" s="126">
        <f t="shared" si="2"/>
        <v>0.1003092484</v>
      </c>
      <c r="O11" s="126">
        <f t="shared" si="2"/>
        <v>0.939062263</v>
      </c>
      <c r="P11" s="126">
        <f t="shared" si="2"/>
        <v>0.0004304049147</v>
      </c>
      <c r="Q11" s="126">
        <f t="shared" si="2"/>
        <v>0.1981566127</v>
      </c>
      <c r="R11" s="126">
        <f t="shared" si="2"/>
        <v>0.216595604</v>
      </c>
      <c r="S11" s="127">
        <f t="shared" si="2"/>
        <v>0.001727619673</v>
      </c>
    </row>
    <row r="12" ht="14.25" customHeight="1"/>
    <row r="13" ht="45.75" customHeight="1">
      <c r="A13" s="112" t="s">
        <v>14</v>
      </c>
      <c r="B13" s="130" t="s">
        <v>20</v>
      </c>
      <c r="C13" s="131" t="s">
        <v>21</v>
      </c>
      <c r="D13" s="132" t="s">
        <v>22</v>
      </c>
      <c r="E13" s="132" t="s">
        <v>23</v>
      </c>
      <c r="F13" s="131" t="s">
        <v>24</v>
      </c>
      <c r="G13" s="132" t="s">
        <v>25</v>
      </c>
      <c r="H13" s="132" t="s">
        <v>26</v>
      </c>
      <c r="I13" s="132" t="s">
        <v>27</v>
      </c>
      <c r="J13" s="132" t="s">
        <v>28</v>
      </c>
      <c r="K13" s="132" t="s">
        <v>29</v>
      </c>
      <c r="L13" s="133" t="s">
        <v>30</v>
      </c>
      <c r="M13" s="133" t="s">
        <v>31</v>
      </c>
      <c r="N13" s="133" t="s">
        <v>32</v>
      </c>
      <c r="O13" s="133" t="s">
        <v>33</v>
      </c>
      <c r="P13" s="133" t="s">
        <v>34</v>
      </c>
      <c r="Q13" s="133" t="s">
        <v>35</v>
      </c>
      <c r="R13" s="133" t="s">
        <v>36</v>
      </c>
      <c r="S13" s="134" t="s">
        <v>37</v>
      </c>
    </row>
    <row r="14" ht="22.5" customHeight="1">
      <c r="A14" s="43"/>
      <c r="B14" s="119" t="s">
        <v>44</v>
      </c>
      <c r="C14" s="120" t="s">
        <v>45</v>
      </c>
      <c r="D14" s="120" t="s">
        <v>46</v>
      </c>
      <c r="E14" s="120" t="s">
        <v>47</v>
      </c>
      <c r="F14" s="120" t="s">
        <v>48</v>
      </c>
      <c r="G14" s="120" t="s">
        <v>48</v>
      </c>
      <c r="H14" s="120" t="s">
        <v>49</v>
      </c>
      <c r="I14" s="120" t="s">
        <v>50</v>
      </c>
      <c r="J14" s="120" t="s">
        <v>45</v>
      </c>
      <c r="K14" s="120" t="s">
        <v>51</v>
      </c>
      <c r="L14" s="121" t="s">
        <v>52</v>
      </c>
      <c r="M14" s="121" t="s">
        <v>45</v>
      </c>
      <c r="N14" s="121" t="s">
        <v>45</v>
      </c>
      <c r="O14" s="121" t="s">
        <v>53</v>
      </c>
      <c r="P14" s="121" t="s">
        <v>54</v>
      </c>
      <c r="Q14" s="121" t="s">
        <v>45</v>
      </c>
      <c r="R14" s="121" t="s">
        <v>55</v>
      </c>
      <c r="S14" s="122" t="s">
        <v>56</v>
      </c>
    </row>
    <row r="15" ht="45.75" customHeight="1">
      <c r="A15" s="135" t="s">
        <v>187</v>
      </c>
      <c r="B15" s="136">
        <v>266.639261108828</v>
      </c>
      <c r="C15" s="136">
        <v>15200.31066</v>
      </c>
      <c r="D15" s="136">
        <v>40.98051</v>
      </c>
      <c r="E15" s="136">
        <v>0.06001</v>
      </c>
      <c r="F15" s="136">
        <v>17.74933</v>
      </c>
      <c r="G15" s="136">
        <v>17.74933</v>
      </c>
      <c r="H15" s="136">
        <v>8074.70709</v>
      </c>
      <c r="I15" s="136">
        <v>4.61779</v>
      </c>
      <c r="J15" s="136">
        <v>43.44284</v>
      </c>
      <c r="K15" s="136">
        <v>6167.48228</v>
      </c>
      <c r="L15" s="136">
        <v>480.0</v>
      </c>
      <c r="M15" s="136">
        <v>31251.84226</v>
      </c>
      <c r="N15" s="136">
        <v>10.29831</v>
      </c>
      <c r="O15" s="136">
        <v>7990.40765</v>
      </c>
      <c r="P15" s="136">
        <v>0.64989</v>
      </c>
      <c r="Q15" s="136">
        <v>25.1747</v>
      </c>
      <c r="R15" s="136">
        <v>120051.20955</v>
      </c>
      <c r="S15" s="137">
        <v>25.56959</v>
      </c>
    </row>
    <row r="16" ht="45.75" customHeight="1">
      <c r="A16" s="138" t="s">
        <v>188</v>
      </c>
      <c r="B16" s="139">
        <f t="shared" ref="B16:S16" si="3">B15/365</f>
        <v>0.7305185236</v>
      </c>
      <c r="C16" s="139">
        <f t="shared" si="3"/>
        <v>41.64468674</v>
      </c>
      <c r="D16" s="139">
        <f t="shared" si="3"/>
        <v>0.1122753699</v>
      </c>
      <c r="E16" s="139">
        <f t="shared" si="3"/>
        <v>0.0001644109589</v>
      </c>
      <c r="F16" s="139">
        <f t="shared" si="3"/>
        <v>0.04862830137</v>
      </c>
      <c r="G16" s="139">
        <f t="shared" si="3"/>
        <v>0.04862830137</v>
      </c>
      <c r="H16" s="139">
        <f t="shared" si="3"/>
        <v>22.12248518</v>
      </c>
      <c r="I16" s="139">
        <f t="shared" si="3"/>
        <v>0.01265147945</v>
      </c>
      <c r="J16" s="139">
        <f t="shared" si="3"/>
        <v>0.1190214795</v>
      </c>
      <c r="K16" s="139">
        <f t="shared" si="3"/>
        <v>16.89721173</v>
      </c>
      <c r="L16" s="139">
        <f t="shared" si="3"/>
        <v>1.315068493</v>
      </c>
      <c r="M16" s="139">
        <f t="shared" si="3"/>
        <v>85.62148564</v>
      </c>
      <c r="N16" s="139">
        <f t="shared" si="3"/>
        <v>0.02821454795</v>
      </c>
      <c r="O16" s="139">
        <f t="shared" si="3"/>
        <v>21.89152781</v>
      </c>
      <c r="P16" s="139">
        <f t="shared" si="3"/>
        <v>0.001780520548</v>
      </c>
      <c r="Q16" s="139">
        <f t="shared" si="3"/>
        <v>0.06897178082</v>
      </c>
      <c r="R16" s="139">
        <f t="shared" si="3"/>
        <v>328.9074234</v>
      </c>
      <c r="S16" s="140">
        <f t="shared" si="3"/>
        <v>0.07005367123</v>
      </c>
    </row>
    <row r="17" ht="45.75" customHeight="1">
      <c r="A17" s="141" t="s">
        <v>189</v>
      </c>
      <c r="B17" s="142">
        <f t="shared" ref="B17:S17" si="4">B11/B16</f>
        <v>0.0532687539</v>
      </c>
      <c r="C17" s="142">
        <f t="shared" si="4"/>
        <v>0.03887889878</v>
      </c>
      <c r="D17" s="142">
        <f t="shared" si="4"/>
        <v>0.03698745442</v>
      </c>
      <c r="E17" s="142">
        <f t="shared" si="4"/>
        <v>0.002952418875</v>
      </c>
      <c r="F17" s="142">
        <f t="shared" si="4"/>
        <v>0.05475555954</v>
      </c>
      <c r="G17" s="142">
        <f t="shared" si="4"/>
        <v>0.05418860441</v>
      </c>
      <c r="H17" s="142">
        <f t="shared" si="4"/>
        <v>0.0002270584668</v>
      </c>
      <c r="I17" s="142">
        <f t="shared" si="4"/>
        <v>0.01119419398</v>
      </c>
      <c r="J17" s="142">
        <f t="shared" si="4"/>
        <v>2.125282322</v>
      </c>
      <c r="K17" s="142">
        <f t="shared" si="4"/>
        <v>0.003402034269</v>
      </c>
      <c r="L17" s="142">
        <f t="shared" si="4"/>
        <v>0.2480484649</v>
      </c>
      <c r="M17" s="142">
        <f t="shared" si="4"/>
        <v>0.03394061691</v>
      </c>
      <c r="N17" s="142">
        <f t="shared" si="4"/>
        <v>3.555231456</v>
      </c>
      <c r="O17" s="142">
        <f t="shared" si="4"/>
        <v>0.04289615011</v>
      </c>
      <c r="P17" s="142">
        <f t="shared" si="4"/>
        <v>0.2417298218</v>
      </c>
      <c r="Q17" s="142">
        <f t="shared" si="4"/>
        <v>2.873009952</v>
      </c>
      <c r="R17" s="142">
        <f t="shared" si="4"/>
        <v>0.0006585306032</v>
      </c>
      <c r="S17" s="143">
        <f t="shared" si="4"/>
        <v>0.02466137238</v>
      </c>
    </row>
    <row r="18" ht="75.0" customHeight="1">
      <c r="A18" s="144"/>
      <c r="B18" s="144"/>
      <c r="C18" s="144"/>
      <c r="D18" s="144"/>
      <c r="E18" s="144"/>
      <c r="F18" s="144"/>
      <c r="G18" s="144"/>
      <c r="H18" s="144"/>
      <c r="I18" s="144"/>
      <c r="J18" s="144"/>
      <c r="K18" s="144"/>
      <c r="L18" s="144"/>
      <c r="M18" s="144"/>
      <c r="N18" s="144"/>
      <c r="O18" s="144"/>
      <c r="P18" s="144"/>
      <c r="Q18" s="144"/>
      <c r="R18" s="144"/>
      <c r="S18" s="144"/>
    </row>
    <row r="19" ht="75.0" customHeight="1"/>
    <row r="20" ht="75.0" customHeight="1"/>
    <row r="21" ht="75.0" customHeight="1"/>
    <row r="22" ht="75.0" customHeight="1"/>
    <row r="23" ht="75.0" customHeight="1"/>
    <row r="24" ht="75.0" customHeight="1"/>
    <row r="25" ht="75.0" customHeight="1"/>
    <row r="26" ht="75.0" customHeight="1"/>
    <row r="27" ht="75.0" customHeight="1"/>
    <row r="28" ht="75.0"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2">
    <mergeCell ref="C10:S10"/>
    <mergeCell ref="A13:A14"/>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2021-02-06T03:12:15Z</dcterms:created>
  <dc:creator>GORKA BUENO</dc:creator>
</cp:coreProperties>
</file>