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STER_Ing energ sost\TFM\"/>
    </mc:Choice>
  </mc:AlternateContent>
  <xr:revisionPtr revIDLastSave="0" documentId="13_ncr:1_{404B3495-7684-460E-859F-620293F0E7C8}" xr6:coauthVersionLast="47" xr6:coauthVersionMax="47" xr10:uidLastSave="{00000000-0000-0000-0000-000000000000}"/>
  <bookViews>
    <workbookView xWindow="11796" yWindow="0" windowWidth="11736" windowHeight="1236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" i="1" l="1"/>
  <c r="Q97" i="1"/>
  <c r="P97" i="1"/>
  <c r="O97" i="1"/>
  <c r="N97" i="1"/>
  <c r="R96" i="1"/>
  <c r="P96" i="1"/>
  <c r="O96" i="1"/>
  <c r="R95" i="1"/>
  <c r="Q95" i="1"/>
  <c r="N95" i="1"/>
  <c r="R94" i="1"/>
  <c r="Q94" i="1"/>
  <c r="P94" i="1"/>
  <c r="O93" i="1"/>
  <c r="Q88" i="1"/>
  <c r="P88" i="1"/>
  <c r="O88" i="1"/>
  <c r="N88" i="1"/>
  <c r="R87" i="1"/>
  <c r="P87" i="1"/>
  <c r="O87" i="1"/>
  <c r="N87" i="1"/>
  <c r="R86" i="1"/>
  <c r="Q86" i="1"/>
  <c r="O86" i="1"/>
  <c r="P84" i="1"/>
  <c r="N86" i="1"/>
  <c r="R85" i="1"/>
  <c r="Q85" i="1"/>
  <c r="P85" i="1"/>
  <c r="N85" i="1"/>
  <c r="R84" i="1"/>
  <c r="Q84" i="1"/>
  <c r="O84" i="1"/>
  <c r="T79" i="1" l="1"/>
  <c r="S79" i="1"/>
  <c r="S78" i="1"/>
  <c r="R79" i="1"/>
  <c r="Q79" i="1"/>
  <c r="P78" i="1"/>
  <c r="P79" i="1"/>
  <c r="T59" i="1"/>
  <c r="S59" i="1"/>
  <c r="R59" i="1"/>
  <c r="Q59" i="1"/>
  <c r="P59" i="1"/>
  <c r="Q39" i="1"/>
  <c r="P39" i="1"/>
  <c r="N96" i="1" l="1"/>
  <c r="O95" i="1"/>
  <c r="N94" i="1"/>
  <c r="R93" i="1"/>
  <c r="Q93" i="1"/>
  <c r="P93" i="1"/>
  <c r="P64" i="1" l="1"/>
  <c r="Q44" i="1"/>
  <c r="P44" i="1"/>
  <c r="T39" i="1"/>
  <c r="S39" i="1"/>
  <c r="R39" i="1"/>
  <c r="R19" i="1"/>
  <c r="Q19" i="1"/>
  <c r="P19" i="1"/>
  <c r="O19" i="1"/>
  <c r="N19" i="1"/>
  <c r="O79" i="1"/>
  <c r="O59" i="1"/>
  <c r="O39" i="1"/>
  <c r="T71" i="1"/>
  <c r="S70" i="1"/>
  <c r="S71" i="1"/>
  <c r="S72" i="1"/>
  <c r="R71" i="1"/>
  <c r="R72" i="1"/>
  <c r="Q70" i="1"/>
  <c r="Q68" i="1"/>
  <c r="P68" i="1"/>
  <c r="Q58" i="1"/>
  <c r="Q78" i="1" s="1"/>
  <c r="R58" i="1"/>
  <c r="R78" i="1" s="1"/>
  <c r="S58" i="1"/>
  <c r="T58" i="1"/>
  <c r="T78" i="1" s="1"/>
  <c r="P58" i="1"/>
  <c r="Q55" i="1"/>
  <c r="Q75" i="1" s="1"/>
  <c r="R55" i="1"/>
  <c r="R75" i="1" s="1"/>
  <c r="S55" i="1"/>
  <c r="S75" i="1" s="1"/>
  <c r="T55" i="1"/>
  <c r="T75" i="1" s="1"/>
  <c r="P56" i="1"/>
  <c r="P57" i="1"/>
  <c r="P55" i="1"/>
  <c r="P75" i="1" s="1"/>
  <c r="Q54" i="1"/>
  <c r="Q74" i="1" s="1"/>
  <c r="P54" i="1"/>
  <c r="R49" i="1"/>
  <c r="R69" i="1" s="1"/>
  <c r="S49" i="1"/>
  <c r="S69" i="1" s="1"/>
  <c r="T49" i="1"/>
  <c r="T69" i="1" s="1"/>
  <c r="R48" i="1"/>
  <c r="Q48" i="1"/>
  <c r="Q49" i="1"/>
  <c r="Q69" i="1" s="1"/>
  <c r="P49" i="1"/>
  <c r="P69" i="1" s="1"/>
  <c r="P47" i="1"/>
  <c r="T54" i="1"/>
  <c r="T74" i="1" s="1"/>
  <c r="R68" i="1"/>
  <c r="R44" i="1"/>
  <c r="R64" i="1" s="1"/>
  <c r="T57" i="1"/>
  <c r="T77" i="1" s="1"/>
  <c r="T56" i="1"/>
  <c r="T76" i="1" s="1"/>
  <c r="T53" i="1"/>
  <c r="T73" i="1" s="1"/>
  <c r="T52" i="1"/>
  <c r="T72" i="1" s="1"/>
  <c r="T51" i="1"/>
  <c r="T50" i="1"/>
  <c r="T70" i="1" s="1"/>
  <c r="T48" i="1"/>
  <c r="T68" i="1" s="1"/>
  <c r="T47" i="1"/>
  <c r="T67" i="1" s="1"/>
  <c r="T46" i="1"/>
  <c r="T66" i="1" s="1"/>
  <c r="T45" i="1"/>
  <c r="T65" i="1" s="1"/>
  <c r="T44" i="1"/>
  <c r="S44" i="1"/>
  <c r="S64" i="1" s="1"/>
  <c r="Q57" i="1"/>
  <c r="Q77" i="1" s="1"/>
  <c r="R57" i="1"/>
  <c r="R77" i="1" s="1"/>
  <c r="S57" i="1"/>
  <c r="S77" i="1" s="1"/>
  <c r="Q56" i="1"/>
  <c r="Q76" i="1" s="1"/>
  <c r="R56" i="1"/>
  <c r="R76" i="1" s="1"/>
  <c r="S56" i="1"/>
  <c r="S76" i="1" s="1"/>
  <c r="R54" i="1"/>
  <c r="R74" i="1" s="1"/>
  <c r="S54" i="1"/>
  <c r="S74" i="1" s="1"/>
  <c r="Q53" i="1"/>
  <c r="Q73" i="1" s="1"/>
  <c r="R53" i="1"/>
  <c r="R73" i="1" s="1"/>
  <c r="S53" i="1"/>
  <c r="S73" i="1" s="1"/>
  <c r="Q52" i="1"/>
  <c r="Q72" i="1" s="1"/>
  <c r="R52" i="1"/>
  <c r="S52" i="1"/>
  <c r="Q51" i="1"/>
  <c r="Q71" i="1" s="1"/>
  <c r="S51" i="1"/>
  <c r="Q50" i="1"/>
  <c r="R50" i="1"/>
  <c r="R70" i="1" s="1"/>
  <c r="S50" i="1"/>
  <c r="P77" i="1"/>
  <c r="P76" i="1"/>
  <c r="P74" i="1"/>
  <c r="P53" i="1"/>
  <c r="P73" i="1" s="1"/>
  <c r="P52" i="1"/>
  <c r="P72" i="1" s="1"/>
  <c r="P51" i="1"/>
  <c r="P71" i="1" s="1"/>
  <c r="P50" i="1"/>
  <c r="P70" i="1" s="1"/>
  <c r="S48" i="1"/>
  <c r="S68" i="1" s="1"/>
  <c r="P48" i="1"/>
  <c r="Q47" i="1"/>
  <c r="Q67" i="1" s="1"/>
  <c r="R47" i="1"/>
  <c r="R67" i="1" s="1"/>
  <c r="S47" i="1"/>
  <c r="S67" i="1" s="1"/>
  <c r="P67" i="1"/>
  <c r="Q46" i="1"/>
  <c r="Q66" i="1" s="1"/>
  <c r="R46" i="1"/>
  <c r="R66" i="1" s="1"/>
  <c r="S46" i="1"/>
  <c r="S66" i="1" s="1"/>
  <c r="P46" i="1"/>
  <c r="P66" i="1" s="1"/>
  <c r="Q45" i="1"/>
  <c r="Q65" i="1" s="1"/>
  <c r="R45" i="1"/>
  <c r="R65" i="1" s="1"/>
  <c r="S45" i="1"/>
  <c r="S65" i="1" s="1"/>
  <c r="P45" i="1"/>
  <c r="P65" i="1" s="1"/>
  <c r="T64" i="1" l="1"/>
  <c r="Q64" i="1"/>
</calcChain>
</file>

<file path=xl/sharedStrings.xml><?xml version="1.0" encoding="utf-8"?>
<sst xmlns="http://schemas.openxmlformats.org/spreadsheetml/2006/main" count="226" uniqueCount="68">
  <si>
    <t>ALTERNATIVAS</t>
  </si>
  <si>
    <t>Valor más alto -&gt; mejor alternativa</t>
  </si>
  <si>
    <t>MÉTODO SIMPLE</t>
  </si>
  <si>
    <t>A0</t>
  </si>
  <si>
    <t>No actuación</t>
  </si>
  <si>
    <t>Criterios</t>
  </si>
  <si>
    <t>A1</t>
  </si>
  <si>
    <t>A2</t>
  </si>
  <si>
    <t>A3</t>
  </si>
  <si>
    <t>A4</t>
  </si>
  <si>
    <t>N1</t>
  </si>
  <si>
    <t>N2</t>
  </si>
  <si>
    <t>Reducir la potencia de la planta</t>
  </si>
  <si>
    <t>N3</t>
  </si>
  <si>
    <t>Seguir con lo planeado</t>
  </si>
  <si>
    <t>N4</t>
  </si>
  <si>
    <t>N5</t>
  </si>
  <si>
    <t>S1</t>
  </si>
  <si>
    <t>CRITERIOS</t>
  </si>
  <si>
    <t>S2</t>
  </si>
  <si>
    <t>MEDIO NATURAL</t>
  </si>
  <si>
    <t>S3</t>
  </si>
  <si>
    <t>S4</t>
  </si>
  <si>
    <t>Afectación a la fauna y a la flora</t>
  </si>
  <si>
    <t>S5</t>
  </si>
  <si>
    <t>E1</t>
  </si>
  <si>
    <t>Producción de residuos sólidos</t>
  </si>
  <si>
    <t>E2</t>
  </si>
  <si>
    <t>MEDIO SOCIAL</t>
  </si>
  <si>
    <t>Producción de ruido</t>
  </si>
  <si>
    <t>TOTAL</t>
  </si>
  <si>
    <t>Aceptación social</t>
  </si>
  <si>
    <t>Impacto visual</t>
  </si>
  <si>
    <t>MÉTODO DE PUNTUACIÓN PONDERADA</t>
  </si>
  <si>
    <t>Ordenación de las alternativas</t>
  </si>
  <si>
    <t>Seguridad</t>
  </si>
  <si>
    <t>%</t>
  </si>
  <si>
    <t>Peso</t>
  </si>
  <si>
    <t>MEDIO ECONÓMICO</t>
  </si>
  <si>
    <t>Turismo</t>
  </si>
  <si>
    <t>Desarrollo económico</t>
  </si>
  <si>
    <t>Matriz relativa a la alternativa A0</t>
  </si>
  <si>
    <t>Matriz ponderada</t>
  </si>
  <si>
    <t>MÉTODO ELECTRE</t>
  </si>
  <si>
    <t>Matriz de concordancia</t>
  </si>
  <si>
    <t>X</t>
  </si>
  <si>
    <t>Matriz de discordancia</t>
  </si>
  <si>
    <t>MÉTODO</t>
  </si>
  <si>
    <t>SOLUCIÓN</t>
  </si>
  <si>
    <t>ORDENACIÓN SIMPLE</t>
  </si>
  <si>
    <t>Matriz de ordenación</t>
  </si>
  <si>
    <t>PUNTUACIÓN PONDERADA</t>
  </si>
  <si>
    <t>ELECTRE</t>
  </si>
  <si>
    <t>N6</t>
  </si>
  <si>
    <t>S6</t>
  </si>
  <si>
    <t>E3</t>
  </si>
  <si>
    <t>Ocupación del terreno</t>
  </si>
  <si>
    <t>Modificación del paisaje</t>
  </si>
  <si>
    <t>Afección al medio marino y costerp</t>
  </si>
  <si>
    <t>Clima</t>
  </si>
  <si>
    <t>Tráfico aéreo</t>
  </si>
  <si>
    <t>Tráfico marino</t>
  </si>
  <si>
    <t>GenEración de empleo</t>
  </si>
  <si>
    <t>Incorporar aerogeneradores más eficientes</t>
  </si>
  <si>
    <t>Integrar tecnologías de alamacenamiento de energía</t>
  </si>
  <si>
    <t>A3&gt;A4&gt;A2&gt;A1&gt;A0</t>
  </si>
  <si>
    <t>A0&gt;A3&gt;A4&gt;A2&gt;A1</t>
  </si>
  <si>
    <t>A3&gt;A4&gt;A2&gt;A0&gt;A1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</si>
</sst>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6D2E6"/>
        <bgColor indexed="64"/>
      </patternFill>
    </fill>
    <fill>
      <patternFill patternType="solid">
        <fgColor rgb="FFF3E9F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" fontId="0" fillId="0" borderId="0" xfId="0" applyNumberFormat="1"/>
    <xf numFmtId="9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0" fillId="4" borderId="18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/>
    </xf>
    <xf numFmtId="0" fontId="0" fillId="4" borderId="20" xfId="0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0" fillId="0" borderId="18" xfId="0" applyBorder="1"/>
    <xf numFmtId="0" fontId="0" fillId="0" borderId="23" xfId="0" applyBorder="1"/>
    <xf numFmtId="0" fontId="0" fillId="0" borderId="20" xfId="0" applyBorder="1"/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/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16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3E9F3"/>
      <color rgb="FFE6D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1536161</xdr:colOff>
      <xdr:row>79</xdr:row>
      <xdr:rowOff>153941</xdr:rowOff>
    </xdr:from>
    <xdr:to>
      <xdr:col>11</xdr:col>
      <xdr:colOff>23685</xdr:colOff>
      <xdr:row>89</xdr:row>
      <xdr:rowOff>53033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F08E9D-8D0B-48A7-873E-0F51C7B4B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3434" y="14816668"/>
          <a:ext cx="2451463" cy="1746365"/>
        </a:xfrm>
        <a:prstGeom prst="rect">
          <a:avLst/>
        </a:prstGeom>
      </xdr:spPr>
    </xdr:pic>
    <xdr:clientData/>
  </xdr:twoCellAnchor>
  <xdr:twoCellAnchor editAs="oneCell">
    <xdr:from>
      <xdr:col>7</xdr:col>
      <xdr:colOff>1505143</xdr:colOff>
      <xdr:row>90</xdr:row>
      <xdr:rowOff>75662</xdr:rowOff>
    </xdr:from>
    <xdr:to>
      <xdr:col>11</xdr:col>
      <xdr:colOff>15394</xdr:colOff>
      <xdr:row>98</xdr:row>
      <xdr:rowOff>69181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1C4BC3-D915-4717-4443-7DCD5F496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2416" y="16770389"/>
          <a:ext cx="2474190" cy="1471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09"/>
  <sheetViews>
    <sheetView tabSelected="1" topLeftCell="D1" zoomScale="81" zoomScaleNormal="145" workbookViewId="0">
      <selection activeCell="T64" sqref="T64:T79"/>
    </sheetView>
  </sheetViews>
  <sheetFormatPr baseColWidth="10" defaultColWidth="8.88671875" defaultRowHeight="14.4" x14ac:dyDescent="0.3"/>
  <cols>
    <col min="2" max="2" width="18.109375" bestFit="1" customWidth="1"/>
    <col min="3" max="3" width="7" customWidth="1"/>
    <col min="4" max="4" width="40.5546875" bestFit="1" customWidth="1"/>
    <col min="8" max="8" width="24.33203125" bestFit="1" customWidth="1"/>
    <col min="9" max="9" width="15.6640625" bestFit="1" customWidth="1"/>
    <col min="14" max="14" width="10" style="2" bestFit="1" customWidth="1"/>
    <col min="22" max="22" width="24.33203125" bestFit="1" customWidth="1"/>
    <col min="23" max="23" width="17.5546875" customWidth="1"/>
    <col min="26" max="26" width="8.88671875" bestFit="1" customWidth="1"/>
  </cols>
  <sheetData>
    <row r="1" spans="2:27" ht="15" thickBot="1" x14ac:dyDescent="0.35"/>
    <row r="2" spans="2:27" ht="15" thickBot="1" x14ac:dyDescent="0.35">
      <c r="B2" s="83" t="s">
        <v>0</v>
      </c>
      <c r="C2" s="84"/>
      <c r="D2" s="85"/>
      <c r="H2" s="89" t="s">
        <v>1</v>
      </c>
      <c r="I2" s="89"/>
      <c r="J2" s="89"/>
      <c r="K2" s="89"/>
      <c r="M2" s="98" t="s">
        <v>2</v>
      </c>
      <c r="N2" s="99"/>
      <c r="O2" s="99"/>
      <c r="P2" s="99"/>
      <c r="Q2" s="99"/>
      <c r="R2" s="100"/>
      <c r="S2" s="97"/>
      <c r="T2" s="97"/>
      <c r="U2" s="97"/>
      <c r="V2" s="97"/>
      <c r="W2" s="97"/>
    </row>
    <row r="3" spans="2:27" x14ac:dyDescent="0.3">
      <c r="B3" s="47" t="s">
        <v>3</v>
      </c>
      <c r="C3" t="s">
        <v>4</v>
      </c>
      <c r="D3" s="36"/>
      <c r="M3" s="48" t="s">
        <v>5</v>
      </c>
      <c r="N3" s="49" t="s">
        <v>3</v>
      </c>
      <c r="O3" s="49" t="s">
        <v>6</v>
      </c>
      <c r="P3" s="49" t="s">
        <v>7</v>
      </c>
      <c r="Q3" s="49" t="s">
        <v>8</v>
      </c>
      <c r="R3" s="50" t="s">
        <v>9</v>
      </c>
      <c r="S3" s="2"/>
      <c r="T3" s="2"/>
    </row>
    <row r="4" spans="2:27" ht="15" thickBot="1" x14ac:dyDescent="0.35">
      <c r="B4" s="40" t="s">
        <v>6</v>
      </c>
      <c r="C4" t="s">
        <v>12</v>
      </c>
      <c r="D4" s="36"/>
      <c r="M4" s="51" t="s">
        <v>10</v>
      </c>
      <c r="N4" s="2">
        <v>5</v>
      </c>
      <c r="O4" s="2">
        <v>1</v>
      </c>
      <c r="P4" s="2">
        <v>2</v>
      </c>
      <c r="Q4" s="2">
        <v>2</v>
      </c>
      <c r="R4" s="12">
        <v>2</v>
      </c>
      <c r="S4" s="2"/>
      <c r="T4" s="2"/>
    </row>
    <row r="5" spans="2:27" ht="15" thickBot="1" x14ac:dyDescent="0.35">
      <c r="B5" s="40" t="s">
        <v>7</v>
      </c>
      <c r="C5" t="s">
        <v>63</v>
      </c>
      <c r="D5" s="36"/>
      <c r="H5" s="34" t="s">
        <v>47</v>
      </c>
      <c r="I5" s="35" t="s">
        <v>48</v>
      </c>
      <c r="M5" s="51" t="s">
        <v>11</v>
      </c>
      <c r="N5" s="2">
        <v>5</v>
      </c>
      <c r="O5" s="2">
        <v>2</v>
      </c>
      <c r="P5" s="2">
        <v>2</v>
      </c>
      <c r="Q5" s="2">
        <v>2</v>
      </c>
      <c r="R5" s="12">
        <v>2</v>
      </c>
      <c r="S5" s="2"/>
    </row>
    <row r="6" spans="2:27" x14ac:dyDescent="0.3">
      <c r="B6" s="40" t="s">
        <v>8</v>
      </c>
      <c r="C6" t="s">
        <v>64</v>
      </c>
      <c r="D6" s="36"/>
      <c r="H6" s="30" t="s">
        <v>49</v>
      </c>
      <c r="I6" s="31" t="s">
        <v>66</v>
      </c>
      <c r="M6" s="51" t="s">
        <v>13</v>
      </c>
      <c r="N6" s="2">
        <v>5</v>
      </c>
      <c r="O6" s="2">
        <v>2</v>
      </c>
      <c r="P6" s="2">
        <v>2</v>
      </c>
      <c r="Q6" s="2">
        <v>1</v>
      </c>
      <c r="R6" s="12">
        <v>3</v>
      </c>
      <c r="S6" s="2"/>
    </row>
    <row r="7" spans="2:27" ht="15" thickBot="1" x14ac:dyDescent="0.35">
      <c r="B7" s="44" t="s">
        <v>9</v>
      </c>
      <c r="C7" s="37" t="s">
        <v>14</v>
      </c>
      <c r="D7" s="38"/>
      <c r="H7" s="30" t="s">
        <v>51</v>
      </c>
      <c r="I7" s="31" t="s">
        <v>65</v>
      </c>
      <c r="M7" s="51" t="s">
        <v>15</v>
      </c>
      <c r="N7" s="2">
        <v>5</v>
      </c>
      <c r="O7" s="2">
        <v>2</v>
      </c>
      <c r="P7" s="2">
        <v>2</v>
      </c>
      <c r="Q7" s="2">
        <v>2</v>
      </c>
      <c r="R7" s="12">
        <v>3</v>
      </c>
      <c r="S7" s="2"/>
    </row>
    <row r="8" spans="2:27" ht="15" thickBot="1" x14ac:dyDescent="0.35">
      <c r="H8" s="32" t="s">
        <v>52</v>
      </c>
      <c r="I8" s="33" t="s">
        <v>67</v>
      </c>
      <c r="M8" s="51" t="s">
        <v>16</v>
      </c>
      <c r="N8" s="2">
        <v>5</v>
      </c>
      <c r="O8" s="2">
        <v>2</v>
      </c>
      <c r="P8" s="2">
        <v>3</v>
      </c>
      <c r="Q8" s="2">
        <v>4</v>
      </c>
      <c r="R8" s="12">
        <v>2</v>
      </c>
      <c r="S8" s="2"/>
    </row>
    <row r="9" spans="2:27" ht="15" thickBot="1" x14ac:dyDescent="0.35">
      <c r="M9" s="52" t="s">
        <v>53</v>
      </c>
      <c r="N9" s="8">
        <v>5</v>
      </c>
      <c r="O9" s="8">
        <v>2</v>
      </c>
      <c r="P9" s="8">
        <v>3</v>
      </c>
      <c r="Q9" s="8">
        <v>3</v>
      </c>
      <c r="R9" s="13">
        <v>3</v>
      </c>
      <c r="S9" s="2"/>
    </row>
    <row r="10" spans="2:27" ht="15" thickBot="1" x14ac:dyDescent="0.35">
      <c r="B10" s="83" t="s">
        <v>18</v>
      </c>
      <c r="C10" s="84"/>
      <c r="D10" s="85"/>
      <c r="M10" s="51" t="s">
        <v>17</v>
      </c>
      <c r="N10" s="2">
        <v>5</v>
      </c>
      <c r="O10" s="2">
        <v>2</v>
      </c>
      <c r="P10" s="2">
        <v>2</v>
      </c>
      <c r="Q10" s="2">
        <v>3</v>
      </c>
      <c r="R10" s="12">
        <v>3</v>
      </c>
      <c r="S10" s="2"/>
    </row>
    <row r="11" spans="2:27" x14ac:dyDescent="0.3">
      <c r="B11" s="80" t="s">
        <v>20</v>
      </c>
      <c r="C11" s="10" t="s">
        <v>10</v>
      </c>
      <c r="D11" s="41" t="s">
        <v>56</v>
      </c>
      <c r="M11" s="51" t="s">
        <v>19</v>
      </c>
      <c r="N11" s="2">
        <v>4</v>
      </c>
      <c r="O11" s="2">
        <v>3</v>
      </c>
      <c r="P11" s="2">
        <v>4</v>
      </c>
      <c r="Q11" s="2">
        <v>3</v>
      </c>
      <c r="R11" s="12">
        <v>3</v>
      </c>
      <c r="S11" s="2"/>
    </row>
    <row r="12" spans="2:27" x14ac:dyDescent="0.3">
      <c r="B12" s="80"/>
      <c r="C12" s="10" t="s">
        <v>11</v>
      </c>
      <c r="D12" s="41" t="s">
        <v>57</v>
      </c>
      <c r="E12" s="1"/>
      <c r="F12" s="1"/>
      <c r="G12" s="1"/>
      <c r="H12" s="1"/>
      <c r="I12" s="1"/>
      <c r="M12" s="51" t="s">
        <v>21</v>
      </c>
      <c r="N12" s="2">
        <v>4</v>
      </c>
      <c r="O12" s="2">
        <v>3</v>
      </c>
      <c r="P12" s="2">
        <v>3</v>
      </c>
      <c r="Q12" s="2">
        <v>2</v>
      </c>
      <c r="R12" s="12">
        <v>2</v>
      </c>
      <c r="S12" s="2"/>
      <c r="Y12" s="3"/>
    </row>
    <row r="13" spans="2:27" x14ac:dyDescent="0.3">
      <c r="B13" s="80"/>
      <c r="C13" s="10" t="s">
        <v>13</v>
      </c>
      <c r="D13" s="41" t="s">
        <v>58</v>
      </c>
      <c r="E13" s="1"/>
      <c r="F13" s="1"/>
      <c r="G13" s="1"/>
      <c r="H13" s="1"/>
      <c r="I13" s="1"/>
      <c r="M13" s="51" t="s">
        <v>22</v>
      </c>
      <c r="N13" s="2">
        <v>4</v>
      </c>
      <c r="O13" s="2">
        <v>3</v>
      </c>
      <c r="P13" s="2">
        <v>2</v>
      </c>
      <c r="Q13" s="2">
        <v>3</v>
      </c>
      <c r="R13" s="12">
        <v>2</v>
      </c>
      <c r="S13" s="2"/>
      <c r="T13" s="2"/>
      <c r="U13" s="2"/>
      <c r="V13" s="2"/>
      <c r="W13" s="2"/>
      <c r="Y13" s="90"/>
      <c r="Z13" s="2"/>
      <c r="AA13" s="1"/>
    </row>
    <row r="14" spans="2:27" x14ac:dyDescent="0.3">
      <c r="B14" s="80"/>
      <c r="C14" s="10" t="s">
        <v>15</v>
      </c>
      <c r="D14" s="41" t="s">
        <v>23</v>
      </c>
      <c r="E14" s="1"/>
      <c r="F14" s="1"/>
      <c r="G14" s="1"/>
      <c r="H14" s="1"/>
      <c r="I14" s="1"/>
      <c r="M14" s="51" t="s">
        <v>24</v>
      </c>
      <c r="N14" s="2">
        <v>4</v>
      </c>
      <c r="O14" s="2">
        <v>3</v>
      </c>
      <c r="P14" s="2">
        <v>2</v>
      </c>
      <c r="Q14" s="2">
        <v>3</v>
      </c>
      <c r="R14" s="12">
        <v>2</v>
      </c>
      <c r="S14" s="2"/>
      <c r="T14" s="2"/>
      <c r="U14" s="2"/>
      <c r="V14" s="2"/>
      <c r="W14" s="2"/>
      <c r="Y14" s="90"/>
      <c r="Z14" s="2"/>
      <c r="AA14" s="1"/>
    </row>
    <row r="15" spans="2:27" x14ac:dyDescent="0.3">
      <c r="B15" s="80"/>
      <c r="C15" s="6" t="s">
        <v>16</v>
      </c>
      <c r="D15" s="42" t="s">
        <v>59</v>
      </c>
      <c r="E15" s="1"/>
      <c r="F15" s="1"/>
      <c r="G15" s="1"/>
      <c r="H15" s="1"/>
      <c r="I15" s="1"/>
      <c r="M15" s="52" t="s">
        <v>54</v>
      </c>
      <c r="N15" s="8">
        <v>4</v>
      </c>
      <c r="O15" s="8">
        <v>3</v>
      </c>
      <c r="P15" s="8">
        <v>3</v>
      </c>
      <c r="Q15" s="8">
        <v>3</v>
      </c>
      <c r="R15" s="13">
        <v>3</v>
      </c>
      <c r="S15" s="2"/>
      <c r="T15" s="2"/>
      <c r="U15" s="2"/>
      <c r="V15" s="2"/>
      <c r="W15" s="2"/>
      <c r="Y15" s="90"/>
      <c r="Z15" s="2"/>
      <c r="AA15" s="1"/>
    </row>
    <row r="16" spans="2:27" x14ac:dyDescent="0.3">
      <c r="B16" s="81"/>
      <c r="C16" s="10" t="s">
        <v>53</v>
      </c>
      <c r="D16" s="43" t="s">
        <v>26</v>
      </c>
      <c r="E16" s="1"/>
      <c r="F16" s="1"/>
      <c r="G16" s="1"/>
      <c r="H16" s="1"/>
      <c r="I16" s="1"/>
      <c r="M16" s="51" t="s">
        <v>25</v>
      </c>
      <c r="N16" s="2">
        <v>1</v>
      </c>
      <c r="O16" s="2">
        <v>3</v>
      </c>
      <c r="P16" s="2">
        <v>4</v>
      </c>
      <c r="Q16" s="2">
        <v>4</v>
      </c>
      <c r="R16" s="12">
        <v>4</v>
      </c>
      <c r="S16" s="2"/>
      <c r="T16" s="2"/>
      <c r="U16" s="2"/>
      <c r="V16" s="2"/>
      <c r="W16" s="2"/>
      <c r="Y16" s="90"/>
      <c r="Z16" s="2"/>
      <c r="AA16" s="1"/>
    </row>
    <row r="17" spans="2:27" x14ac:dyDescent="0.3">
      <c r="B17" s="82" t="s">
        <v>28</v>
      </c>
      <c r="C17" s="10" t="s">
        <v>17</v>
      </c>
      <c r="D17" s="39" t="s">
        <v>29</v>
      </c>
      <c r="E17" s="1"/>
      <c r="F17" s="1"/>
      <c r="G17" s="1"/>
      <c r="H17" s="1"/>
      <c r="I17" s="1"/>
      <c r="M17" s="53" t="s">
        <v>27</v>
      </c>
      <c r="N17" s="6">
        <v>1</v>
      </c>
      <c r="O17" s="2">
        <v>5</v>
      </c>
      <c r="P17" s="2">
        <v>5</v>
      </c>
      <c r="Q17" s="2">
        <v>5</v>
      </c>
      <c r="R17" s="12">
        <v>5</v>
      </c>
      <c r="S17" s="2"/>
      <c r="T17" s="2"/>
      <c r="U17" s="2"/>
      <c r="V17" s="2"/>
      <c r="W17" s="2"/>
      <c r="Y17" s="90"/>
      <c r="Z17" s="2"/>
      <c r="AA17" s="1"/>
    </row>
    <row r="18" spans="2:27" x14ac:dyDescent="0.3">
      <c r="B18" s="80"/>
      <c r="C18" s="10" t="s">
        <v>19</v>
      </c>
      <c r="D18" s="41" t="s">
        <v>31</v>
      </c>
      <c r="E18" s="1"/>
      <c r="F18" s="1"/>
      <c r="G18" s="1"/>
      <c r="H18" s="1"/>
      <c r="I18" s="1"/>
      <c r="M18" s="52" t="s">
        <v>55</v>
      </c>
      <c r="N18" s="8">
        <v>1</v>
      </c>
      <c r="O18" s="8">
        <v>5</v>
      </c>
      <c r="P18" s="8">
        <v>5</v>
      </c>
      <c r="Q18" s="8">
        <v>5</v>
      </c>
      <c r="R18" s="13">
        <v>5</v>
      </c>
      <c r="S18" s="2"/>
      <c r="T18" s="2"/>
      <c r="U18" s="2"/>
      <c r="V18" s="2"/>
      <c r="W18" s="2"/>
      <c r="Y18" s="90"/>
      <c r="Z18" s="2"/>
      <c r="AA18" s="1"/>
    </row>
    <row r="19" spans="2:27" x14ac:dyDescent="0.3">
      <c r="B19" s="80"/>
      <c r="C19" s="10" t="s">
        <v>21</v>
      </c>
      <c r="D19" s="41" t="s">
        <v>32</v>
      </c>
      <c r="E19" s="1"/>
      <c r="F19" s="1"/>
      <c r="G19" s="1"/>
      <c r="H19" s="1"/>
      <c r="I19" s="1"/>
      <c r="M19" s="48" t="s">
        <v>30</v>
      </c>
      <c r="N19" s="16">
        <f>SUM(N4:N18)</f>
        <v>58</v>
      </c>
      <c r="O19" s="16">
        <f>SUM(O4:O18)</f>
        <v>41</v>
      </c>
      <c r="P19" s="16">
        <f>SUM(P4:P18)</f>
        <v>44</v>
      </c>
      <c r="Q19" s="16">
        <f>SUM(Q4:Q18)</f>
        <v>45</v>
      </c>
      <c r="R19" s="16">
        <f>SUM(R4:R18)</f>
        <v>44</v>
      </c>
      <c r="S19" s="6"/>
      <c r="T19" s="2"/>
      <c r="U19" s="2"/>
      <c r="V19" s="2"/>
      <c r="W19" s="2"/>
      <c r="Y19" s="90"/>
      <c r="Z19" s="2"/>
      <c r="AA19" s="1"/>
    </row>
    <row r="20" spans="2:27" x14ac:dyDescent="0.3">
      <c r="B20" s="80"/>
      <c r="C20" s="10" t="s">
        <v>22</v>
      </c>
      <c r="D20" s="41" t="s">
        <v>60</v>
      </c>
      <c r="E20" s="1"/>
      <c r="F20" s="1"/>
      <c r="G20" s="1"/>
      <c r="H20" s="1"/>
      <c r="I20" s="1"/>
      <c r="Y20" s="90"/>
      <c r="Z20" s="2"/>
      <c r="AA20" s="1"/>
    </row>
    <row r="21" spans="2:27" x14ac:dyDescent="0.3">
      <c r="B21" s="80"/>
      <c r="C21" s="10" t="s">
        <v>24</v>
      </c>
      <c r="D21" s="41" t="s">
        <v>61</v>
      </c>
      <c r="E21" s="1"/>
      <c r="F21" s="1"/>
      <c r="G21" s="1"/>
      <c r="H21" s="1"/>
      <c r="I21" s="1"/>
      <c r="M21" s="91" t="s">
        <v>33</v>
      </c>
      <c r="N21" s="92"/>
      <c r="O21" s="92"/>
      <c r="P21" s="92"/>
      <c r="Q21" s="92"/>
      <c r="R21" s="92"/>
      <c r="S21" s="92"/>
      <c r="T21" s="93"/>
      <c r="Y21" s="90"/>
      <c r="Z21" s="2"/>
      <c r="AA21" s="1"/>
    </row>
    <row r="22" spans="2:27" x14ac:dyDescent="0.3">
      <c r="B22" s="81"/>
      <c r="C22" s="10" t="s">
        <v>54</v>
      </c>
      <c r="D22" s="43" t="s">
        <v>35</v>
      </c>
      <c r="E22" s="1"/>
      <c r="F22" s="1"/>
      <c r="G22" s="1"/>
      <c r="H22" s="1"/>
      <c r="I22" s="1"/>
      <c r="M22" s="94" t="s">
        <v>34</v>
      </c>
      <c r="N22" s="95"/>
      <c r="O22" s="95"/>
      <c r="P22" s="95"/>
      <c r="Q22" s="95"/>
      <c r="R22" s="95"/>
      <c r="S22" s="95"/>
      <c r="T22" s="96"/>
      <c r="Y22" s="90"/>
      <c r="Z22" s="2"/>
      <c r="AA22" s="1"/>
    </row>
    <row r="23" spans="2:27" x14ac:dyDescent="0.3">
      <c r="B23" s="82" t="s">
        <v>38</v>
      </c>
      <c r="C23" s="9" t="s">
        <v>25</v>
      </c>
      <c r="D23" s="39" t="s">
        <v>39</v>
      </c>
      <c r="E23" s="1"/>
      <c r="F23" s="1"/>
      <c r="G23" s="1"/>
      <c r="H23" s="1"/>
      <c r="I23" s="1"/>
      <c r="M23" s="54" t="s">
        <v>5</v>
      </c>
      <c r="N23" s="58" t="s">
        <v>36</v>
      </c>
      <c r="O23" s="59" t="s">
        <v>37</v>
      </c>
      <c r="P23" s="60" t="s">
        <v>3</v>
      </c>
      <c r="Q23" s="60" t="s">
        <v>6</v>
      </c>
      <c r="R23" s="60" t="s">
        <v>7</v>
      </c>
      <c r="S23" s="60" t="s">
        <v>8</v>
      </c>
      <c r="T23" s="59" t="s">
        <v>9</v>
      </c>
      <c r="Y23" s="90"/>
      <c r="Z23" s="2"/>
      <c r="AA23" s="1"/>
    </row>
    <row r="24" spans="2:27" x14ac:dyDescent="0.3">
      <c r="B24" s="80"/>
      <c r="C24" s="10" t="s">
        <v>27</v>
      </c>
      <c r="D24" s="41" t="s">
        <v>40</v>
      </c>
      <c r="E24" s="1"/>
      <c r="F24" s="1"/>
      <c r="G24" s="1"/>
      <c r="H24" s="1"/>
      <c r="I24" s="1"/>
      <c r="M24" s="55" t="s">
        <v>10</v>
      </c>
      <c r="N24" s="104">
        <v>0.5</v>
      </c>
      <c r="O24" s="12">
        <v>5</v>
      </c>
      <c r="P24" s="2">
        <v>5</v>
      </c>
      <c r="Q24" s="2">
        <v>1</v>
      </c>
      <c r="R24" s="2">
        <v>2</v>
      </c>
      <c r="S24" s="2">
        <v>2</v>
      </c>
      <c r="T24" s="12">
        <v>2</v>
      </c>
      <c r="Y24" s="90"/>
      <c r="Z24" s="2"/>
      <c r="AA24" s="1"/>
    </row>
    <row r="25" spans="2:27" ht="15" thickBot="1" x14ac:dyDescent="0.35">
      <c r="B25" s="107"/>
      <c r="C25" s="45" t="s">
        <v>55</v>
      </c>
      <c r="D25" s="46" t="s">
        <v>62</v>
      </c>
      <c r="E25" s="1"/>
      <c r="F25" s="1"/>
      <c r="G25" s="1"/>
      <c r="H25" s="1"/>
      <c r="I25" s="1"/>
      <c r="M25" s="55" t="s">
        <v>11</v>
      </c>
      <c r="N25" s="105"/>
      <c r="O25" s="12">
        <v>10</v>
      </c>
      <c r="P25" s="2">
        <v>5</v>
      </c>
      <c r="Q25" s="2">
        <v>2</v>
      </c>
      <c r="R25" s="2">
        <v>2</v>
      </c>
      <c r="S25" s="2">
        <v>2</v>
      </c>
      <c r="T25" s="12">
        <v>2</v>
      </c>
      <c r="Y25" s="90"/>
      <c r="Z25" s="2"/>
      <c r="AA25" s="1"/>
    </row>
    <row r="26" spans="2:27" x14ac:dyDescent="0.3">
      <c r="M26" s="55" t="s">
        <v>13</v>
      </c>
      <c r="N26" s="105"/>
      <c r="O26" s="12">
        <v>9</v>
      </c>
      <c r="P26" s="2">
        <v>5</v>
      </c>
      <c r="Q26" s="2">
        <v>2</v>
      </c>
      <c r="R26" s="2">
        <v>2</v>
      </c>
      <c r="S26" s="2">
        <v>1</v>
      </c>
      <c r="T26" s="12">
        <v>3</v>
      </c>
      <c r="Y26" s="90"/>
      <c r="Z26" s="2"/>
      <c r="AA26" s="1"/>
    </row>
    <row r="27" spans="2:27" x14ac:dyDescent="0.3">
      <c r="M27" s="55" t="s">
        <v>15</v>
      </c>
      <c r="N27" s="105"/>
      <c r="O27" s="12">
        <v>13</v>
      </c>
      <c r="P27" s="2">
        <v>5</v>
      </c>
      <c r="Q27" s="2">
        <v>2</v>
      </c>
      <c r="R27" s="2">
        <v>2</v>
      </c>
      <c r="S27" s="2">
        <v>2</v>
      </c>
      <c r="T27" s="12">
        <v>3</v>
      </c>
    </row>
    <row r="28" spans="2:27" x14ac:dyDescent="0.3">
      <c r="M28" s="56" t="s">
        <v>16</v>
      </c>
      <c r="N28" s="105"/>
      <c r="O28" s="10">
        <v>9</v>
      </c>
      <c r="P28" s="2">
        <v>5</v>
      </c>
      <c r="Q28" s="2">
        <v>2</v>
      </c>
      <c r="R28" s="2">
        <v>3</v>
      </c>
      <c r="S28" s="2">
        <v>4</v>
      </c>
      <c r="T28" s="12">
        <v>2</v>
      </c>
    </row>
    <row r="29" spans="2:27" x14ac:dyDescent="0.3">
      <c r="M29" s="57" t="s">
        <v>53</v>
      </c>
      <c r="N29" s="106"/>
      <c r="O29" s="13">
        <v>4</v>
      </c>
      <c r="P29" s="8">
        <v>5</v>
      </c>
      <c r="Q29" s="8">
        <v>2</v>
      </c>
      <c r="R29" s="8">
        <v>3</v>
      </c>
      <c r="S29" s="8">
        <v>3</v>
      </c>
      <c r="T29" s="13">
        <v>3</v>
      </c>
    </row>
    <row r="30" spans="2:27" x14ac:dyDescent="0.3">
      <c r="M30" s="55" t="s">
        <v>17</v>
      </c>
      <c r="N30" s="104">
        <v>0.3</v>
      </c>
      <c r="O30" s="12">
        <v>3</v>
      </c>
      <c r="P30" s="2">
        <v>5</v>
      </c>
      <c r="Q30" s="2">
        <v>2</v>
      </c>
      <c r="R30" s="2">
        <v>2</v>
      </c>
      <c r="S30" s="2">
        <v>3</v>
      </c>
      <c r="T30" s="12">
        <v>3</v>
      </c>
    </row>
    <row r="31" spans="2:27" x14ac:dyDescent="0.3">
      <c r="M31" s="55" t="s">
        <v>19</v>
      </c>
      <c r="N31" s="105"/>
      <c r="O31" s="12">
        <v>5</v>
      </c>
      <c r="P31" s="2">
        <v>4</v>
      </c>
      <c r="Q31" s="2">
        <v>3</v>
      </c>
      <c r="R31" s="2">
        <v>4</v>
      </c>
      <c r="S31" s="2">
        <v>3</v>
      </c>
      <c r="T31" s="12">
        <v>3</v>
      </c>
    </row>
    <row r="32" spans="2:27" x14ac:dyDescent="0.3">
      <c r="M32" s="55" t="s">
        <v>21</v>
      </c>
      <c r="N32" s="105"/>
      <c r="O32" s="12">
        <v>4</v>
      </c>
      <c r="P32" s="2">
        <v>4</v>
      </c>
      <c r="Q32" s="2">
        <v>3</v>
      </c>
      <c r="R32" s="2">
        <v>3</v>
      </c>
      <c r="S32" s="2">
        <v>2</v>
      </c>
      <c r="T32" s="12">
        <v>2</v>
      </c>
    </row>
    <row r="33" spans="13:20" x14ac:dyDescent="0.3">
      <c r="M33" s="55" t="s">
        <v>22</v>
      </c>
      <c r="N33" s="105"/>
      <c r="O33" s="12">
        <v>6</v>
      </c>
      <c r="P33" s="2">
        <v>4</v>
      </c>
      <c r="Q33" s="2">
        <v>3</v>
      </c>
      <c r="R33" s="2">
        <v>2</v>
      </c>
      <c r="S33" s="2">
        <v>3</v>
      </c>
      <c r="T33" s="12">
        <v>2</v>
      </c>
    </row>
    <row r="34" spans="13:20" x14ac:dyDescent="0.3">
      <c r="M34" s="55" t="s">
        <v>24</v>
      </c>
      <c r="N34" s="105"/>
      <c r="O34" s="6">
        <v>6</v>
      </c>
      <c r="P34" s="6">
        <v>4</v>
      </c>
      <c r="Q34" s="2">
        <v>3</v>
      </c>
      <c r="R34" s="2">
        <v>2</v>
      </c>
      <c r="S34" s="2">
        <v>3</v>
      </c>
      <c r="T34" s="12">
        <v>2</v>
      </c>
    </row>
    <row r="35" spans="13:20" x14ac:dyDescent="0.3">
      <c r="M35" s="57" t="s">
        <v>54</v>
      </c>
      <c r="N35" s="106"/>
      <c r="O35" s="13">
        <v>6</v>
      </c>
      <c r="P35" s="8">
        <v>4</v>
      </c>
      <c r="Q35" s="8">
        <v>3</v>
      </c>
      <c r="R35" s="8">
        <v>3</v>
      </c>
      <c r="S35" s="8">
        <v>3</v>
      </c>
      <c r="T35" s="13">
        <v>3</v>
      </c>
    </row>
    <row r="36" spans="13:20" x14ac:dyDescent="0.3">
      <c r="M36" s="55" t="s">
        <v>25</v>
      </c>
      <c r="N36" s="104">
        <v>0.2</v>
      </c>
      <c r="O36" s="12">
        <v>5</v>
      </c>
      <c r="P36" s="2">
        <v>1</v>
      </c>
      <c r="Q36" s="2">
        <v>3</v>
      </c>
      <c r="R36" s="2">
        <v>4</v>
      </c>
      <c r="S36" s="2">
        <v>4</v>
      </c>
      <c r="T36" s="12">
        <v>4</v>
      </c>
    </row>
    <row r="37" spans="13:20" x14ac:dyDescent="0.3">
      <c r="M37" s="55" t="s">
        <v>27</v>
      </c>
      <c r="N37" s="105"/>
      <c r="O37" s="12">
        <v>8</v>
      </c>
      <c r="P37" s="2">
        <v>1</v>
      </c>
      <c r="Q37" s="2">
        <v>5</v>
      </c>
      <c r="R37" s="2">
        <v>5</v>
      </c>
      <c r="S37" s="2">
        <v>5</v>
      </c>
      <c r="T37" s="12">
        <v>5</v>
      </c>
    </row>
    <row r="38" spans="13:20" x14ac:dyDescent="0.3">
      <c r="M38" s="55" t="s">
        <v>55</v>
      </c>
      <c r="N38" s="106"/>
      <c r="O38" s="12">
        <v>7</v>
      </c>
      <c r="P38" s="2">
        <v>1</v>
      </c>
      <c r="Q38" s="2">
        <v>5</v>
      </c>
      <c r="R38" s="2">
        <v>5</v>
      </c>
      <c r="S38" s="2">
        <v>5</v>
      </c>
      <c r="T38" s="12">
        <v>5</v>
      </c>
    </row>
    <row r="39" spans="13:20" x14ac:dyDescent="0.3">
      <c r="M39" s="54" t="s">
        <v>30</v>
      </c>
      <c r="N39" s="28">
        <v>1</v>
      </c>
      <c r="O39" s="14">
        <f t="shared" ref="O39:T39" si="0">SUM(O24:O38)</f>
        <v>100</v>
      </c>
      <c r="P39" s="15">
        <f t="shared" si="0"/>
        <v>58</v>
      </c>
      <c r="Q39" s="16">
        <f t="shared" si="0"/>
        <v>41</v>
      </c>
      <c r="R39" s="16">
        <f t="shared" si="0"/>
        <v>44</v>
      </c>
      <c r="S39" s="16">
        <f t="shared" si="0"/>
        <v>45</v>
      </c>
      <c r="T39" s="14">
        <f t="shared" si="0"/>
        <v>44</v>
      </c>
    </row>
    <row r="41" spans="13:20" x14ac:dyDescent="0.3">
      <c r="M41" s="91" t="s">
        <v>33</v>
      </c>
      <c r="N41" s="92"/>
      <c r="O41" s="92"/>
      <c r="P41" s="92"/>
      <c r="Q41" s="92"/>
      <c r="R41" s="92"/>
      <c r="S41" s="92"/>
      <c r="T41" s="93"/>
    </row>
    <row r="42" spans="13:20" x14ac:dyDescent="0.3">
      <c r="M42" s="94" t="s">
        <v>41</v>
      </c>
      <c r="N42" s="95"/>
      <c r="O42" s="95"/>
      <c r="P42" s="95"/>
      <c r="Q42" s="95"/>
      <c r="R42" s="95"/>
      <c r="S42" s="95"/>
      <c r="T42" s="96"/>
    </row>
    <row r="43" spans="13:20" x14ac:dyDescent="0.3">
      <c r="M43" s="54" t="s">
        <v>5</v>
      </c>
      <c r="N43" s="58" t="s">
        <v>36</v>
      </c>
      <c r="O43" s="59" t="s">
        <v>37</v>
      </c>
      <c r="P43" s="60" t="s">
        <v>3</v>
      </c>
      <c r="Q43" s="60" t="s">
        <v>6</v>
      </c>
      <c r="R43" s="60" t="s">
        <v>7</v>
      </c>
      <c r="S43" s="60" t="s">
        <v>8</v>
      </c>
      <c r="T43" s="59" t="s">
        <v>9</v>
      </c>
    </row>
    <row r="44" spans="13:20" x14ac:dyDescent="0.3">
      <c r="M44" s="55" t="s">
        <v>10</v>
      </c>
      <c r="N44" s="104">
        <v>0.5</v>
      </c>
      <c r="O44" s="12">
        <v>5</v>
      </c>
      <c r="P44" s="2">
        <f>P24/$P$24</f>
        <v>1</v>
      </c>
      <c r="Q44" s="2">
        <f>Q24/$P$24</f>
        <v>0.2</v>
      </c>
      <c r="R44" s="2">
        <f>R24/$P$24</f>
        <v>0.4</v>
      </c>
      <c r="S44" s="2">
        <f>S24/$P$24</f>
        <v>0.4</v>
      </c>
      <c r="T44" s="12">
        <f>T24/$P$24</f>
        <v>0.4</v>
      </c>
    </row>
    <row r="45" spans="13:20" x14ac:dyDescent="0.3">
      <c r="M45" s="55" t="s">
        <v>11</v>
      </c>
      <c r="N45" s="105"/>
      <c r="O45" s="12">
        <v>10</v>
      </c>
      <c r="P45" s="2">
        <f>P25/$P$25</f>
        <v>1</v>
      </c>
      <c r="Q45" s="2">
        <f t="shared" ref="Q45:T45" si="1">Q25/$P$25</f>
        <v>0.4</v>
      </c>
      <c r="R45" s="2">
        <f t="shared" si="1"/>
        <v>0.4</v>
      </c>
      <c r="S45" s="2">
        <f t="shared" si="1"/>
        <v>0.4</v>
      </c>
      <c r="T45" s="12">
        <f t="shared" si="1"/>
        <v>0.4</v>
      </c>
    </row>
    <row r="46" spans="13:20" x14ac:dyDescent="0.3">
      <c r="M46" s="55" t="s">
        <v>13</v>
      </c>
      <c r="N46" s="105"/>
      <c r="O46" s="12">
        <v>9</v>
      </c>
      <c r="P46" s="2">
        <f>P26/$P$26</f>
        <v>1</v>
      </c>
      <c r="Q46" s="2">
        <f t="shared" ref="Q46:T46" si="2">Q26/$P$26</f>
        <v>0.4</v>
      </c>
      <c r="R46" s="2">
        <f t="shared" si="2"/>
        <v>0.4</v>
      </c>
      <c r="S46" s="2">
        <f t="shared" si="2"/>
        <v>0.2</v>
      </c>
      <c r="T46" s="12">
        <f t="shared" si="2"/>
        <v>0.6</v>
      </c>
    </row>
    <row r="47" spans="13:20" x14ac:dyDescent="0.3">
      <c r="M47" s="55" t="s">
        <v>15</v>
      </c>
      <c r="N47" s="105"/>
      <c r="O47" s="12">
        <v>13</v>
      </c>
      <c r="P47" s="2">
        <f>P27/$P$27</f>
        <v>1</v>
      </c>
      <c r="Q47" s="2">
        <f t="shared" ref="Q47:T47" si="3">Q27/$P$27</f>
        <v>0.4</v>
      </c>
      <c r="R47" s="2">
        <f t="shared" si="3"/>
        <v>0.4</v>
      </c>
      <c r="S47" s="2">
        <f t="shared" si="3"/>
        <v>0.4</v>
      </c>
      <c r="T47" s="12">
        <f t="shared" si="3"/>
        <v>0.6</v>
      </c>
    </row>
    <row r="48" spans="13:20" x14ac:dyDescent="0.3">
      <c r="M48" s="55" t="s">
        <v>16</v>
      </c>
      <c r="N48" s="105"/>
      <c r="O48" s="10">
        <v>9</v>
      </c>
      <c r="P48" s="6">
        <f>P28/$P$28</f>
        <v>1</v>
      </c>
      <c r="Q48" s="2">
        <f>Q28/$P$28</f>
        <v>0.4</v>
      </c>
      <c r="R48" s="2">
        <f>R28/$P$28</f>
        <v>0.6</v>
      </c>
      <c r="S48" s="2">
        <f t="shared" ref="S48:T48" si="4">S28/$P$28</f>
        <v>0.8</v>
      </c>
      <c r="T48" s="12">
        <f t="shared" si="4"/>
        <v>0.4</v>
      </c>
    </row>
    <row r="49" spans="13:20" x14ac:dyDescent="0.3">
      <c r="M49" s="55" t="s">
        <v>53</v>
      </c>
      <c r="N49" s="106"/>
      <c r="O49" s="13">
        <v>4</v>
      </c>
      <c r="P49" s="7">
        <f>P29/$P$29</f>
        <v>1</v>
      </c>
      <c r="Q49" s="8">
        <f>Q29/$P$29</f>
        <v>0.4</v>
      </c>
      <c r="R49" s="8">
        <f>R29/$P$29</f>
        <v>0.6</v>
      </c>
      <c r="S49" s="8">
        <f t="shared" ref="S49:T49" si="5">S29/$P$29</f>
        <v>0.6</v>
      </c>
      <c r="T49" s="13">
        <f t="shared" si="5"/>
        <v>0.6</v>
      </c>
    </row>
    <row r="50" spans="13:20" x14ac:dyDescent="0.3">
      <c r="M50" s="61" t="s">
        <v>17</v>
      </c>
      <c r="N50" s="104">
        <v>0.3</v>
      </c>
      <c r="O50" s="12">
        <v>3</v>
      </c>
      <c r="P50" s="2">
        <f>P30/$P$30</f>
        <v>1</v>
      </c>
      <c r="Q50" s="2">
        <f>Q30/$P$30</f>
        <v>0.4</v>
      </c>
      <c r="R50" s="2">
        <f>R30/$P$30</f>
        <v>0.4</v>
      </c>
      <c r="S50" s="2">
        <f>S30/$P$30</f>
        <v>0.6</v>
      </c>
      <c r="T50" s="12">
        <f>T30/$P$30</f>
        <v>0.6</v>
      </c>
    </row>
    <row r="51" spans="13:20" x14ac:dyDescent="0.3">
      <c r="M51" s="55" t="s">
        <v>19</v>
      </c>
      <c r="N51" s="105"/>
      <c r="O51" s="12">
        <v>5</v>
      </c>
      <c r="P51" s="2">
        <f>P31/$P$31</f>
        <v>1</v>
      </c>
      <c r="Q51" s="2">
        <f t="shared" ref="Q51:T51" si="6">Q31/$P$31</f>
        <v>0.75</v>
      </c>
      <c r="R51" s="2">
        <f>R31/$P$31</f>
        <v>1</v>
      </c>
      <c r="S51" s="2">
        <f t="shared" si="6"/>
        <v>0.75</v>
      </c>
      <c r="T51" s="12">
        <f t="shared" si="6"/>
        <v>0.75</v>
      </c>
    </row>
    <row r="52" spans="13:20" x14ac:dyDescent="0.3">
      <c r="M52" s="55" t="s">
        <v>21</v>
      </c>
      <c r="N52" s="105"/>
      <c r="O52" s="12">
        <v>4</v>
      </c>
      <c r="P52" s="2">
        <f>P32/$P$32</f>
        <v>1</v>
      </c>
      <c r="Q52" s="2">
        <f t="shared" ref="Q52:T52" si="7">Q32/$P$32</f>
        <v>0.75</v>
      </c>
      <c r="R52" s="2">
        <f t="shared" si="7"/>
        <v>0.75</v>
      </c>
      <c r="S52" s="2">
        <f t="shared" si="7"/>
        <v>0.5</v>
      </c>
      <c r="T52" s="12">
        <f t="shared" si="7"/>
        <v>0.5</v>
      </c>
    </row>
    <row r="53" spans="13:20" x14ac:dyDescent="0.3">
      <c r="M53" s="55" t="s">
        <v>22</v>
      </c>
      <c r="N53" s="105"/>
      <c r="O53" s="12">
        <v>6</v>
      </c>
      <c r="P53" s="2">
        <f>P33/$P$33</f>
        <v>1</v>
      </c>
      <c r="Q53" s="2">
        <f t="shared" ref="Q53:T53" si="8">Q33/$P$33</f>
        <v>0.75</v>
      </c>
      <c r="R53" s="2">
        <f t="shared" si="8"/>
        <v>0.5</v>
      </c>
      <c r="S53" s="2">
        <f t="shared" si="8"/>
        <v>0.75</v>
      </c>
      <c r="T53" s="12">
        <f t="shared" si="8"/>
        <v>0.5</v>
      </c>
    </row>
    <row r="54" spans="13:20" x14ac:dyDescent="0.3">
      <c r="M54" s="55" t="s">
        <v>24</v>
      </c>
      <c r="N54" s="105"/>
      <c r="O54" s="10">
        <v>6</v>
      </c>
      <c r="P54" s="2">
        <f>P34/$P$34</f>
        <v>1</v>
      </c>
      <c r="Q54" s="2">
        <f>Q34/$P$34</f>
        <v>0.75</v>
      </c>
      <c r="R54" s="2">
        <f t="shared" ref="R54:S54" si="9">R34/$P$34</f>
        <v>0.5</v>
      </c>
      <c r="S54" s="2">
        <f t="shared" si="9"/>
        <v>0.75</v>
      </c>
      <c r="T54" s="12">
        <f>T34/$P$34</f>
        <v>0.5</v>
      </c>
    </row>
    <row r="55" spans="13:20" x14ac:dyDescent="0.3">
      <c r="M55" s="55" t="s">
        <v>54</v>
      </c>
      <c r="N55" s="106"/>
      <c r="O55" s="13">
        <v>6</v>
      </c>
      <c r="P55" s="7">
        <f>P35/$P$35</f>
        <v>1</v>
      </c>
      <c r="Q55" s="8">
        <f t="shared" ref="Q55:T55" si="10">Q35/$P$35</f>
        <v>0.75</v>
      </c>
      <c r="R55" s="8">
        <f t="shared" si="10"/>
        <v>0.75</v>
      </c>
      <c r="S55" s="8">
        <f t="shared" si="10"/>
        <v>0.75</v>
      </c>
      <c r="T55" s="13">
        <f t="shared" si="10"/>
        <v>0.75</v>
      </c>
    </row>
    <row r="56" spans="13:20" x14ac:dyDescent="0.3">
      <c r="M56" s="61" t="s">
        <v>25</v>
      </c>
      <c r="N56" s="104">
        <v>0.2</v>
      </c>
      <c r="O56" s="12">
        <v>5</v>
      </c>
      <c r="P56" s="2">
        <f>P36/$P$36</f>
        <v>1</v>
      </c>
      <c r="Q56" s="2">
        <f t="shared" ref="Q56:T56" si="11">Q36/$P$36</f>
        <v>3</v>
      </c>
      <c r="R56" s="2">
        <f t="shared" si="11"/>
        <v>4</v>
      </c>
      <c r="S56" s="2">
        <f t="shared" si="11"/>
        <v>4</v>
      </c>
      <c r="T56" s="12">
        <f t="shared" si="11"/>
        <v>4</v>
      </c>
    </row>
    <row r="57" spans="13:20" x14ac:dyDescent="0.3">
      <c r="M57" s="55" t="s">
        <v>27</v>
      </c>
      <c r="N57" s="105"/>
      <c r="O57" s="12">
        <v>8</v>
      </c>
      <c r="P57" s="2">
        <f>P37/$P$37</f>
        <v>1</v>
      </c>
      <c r="Q57" s="2">
        <f t="shared" ref="Q57:T57" si="12">Q37/$P$37</f>
        <v>5</v>
      </c>
      <c r="R57" s="2">
        <f t="shared" si="12"/>
        <v>5</v>
      </c>
      <c r="S57" s="2">
        <f t="shared" si="12"/>
        <v>5</v>
      </c>
      <c r="T57" s="12">
        <f t="shared" si="12"/>
        <v>5</v>
      </c>
    </row>
    <row r="58" spans="13:20" x14ac:dyDescent="0.3">
      <c r="M58" s="55" t="s">
        <v>55</v>
      </c>
      <c r="N58" s="106"/>
      <c r="O58" s="12">
        <v>7</v>
      </c>
      <c r="P58" s="2">
        <f>P38/$P$38</f>
        <v>1</v>
      </c>
      <c r="Q58" s="2">
        <f t="shared" ref="Q58:T58" si="13">Q38/$P$38</f>
        <v>5</v>
      </c>
      <c r="R58" s="2">
        <f t="shared" si="13"/>
        <v>5</v>
      </c>
      <c r="S58" s="2">
        <f t="shared" si="13"/>
        <v>5</v>
      </c>
      <c r="T58" s="13">
        <f t="shared" si="13"/>
        <v>5</v>
      </c>
    </row>
    <row r="59" spans="13:20" x14ac:dyDescent="0.3">
      <c r="M59" s="54" t="s">
        <v>30</v>
      </c>
      <c r="N59" s="17">
        <v>1</v>
      </c>
      <c r="O59" s="14">
        <f t="shared" ref="O59:T59" si="14">SUM(O44:O58)</f>
        <v>100</v>
      </c>
      <c r="P59" s="15">
        <f t="shared" si="14"/>
        <v>15</v>
      </c>
      <c r="Q59" s="16">
        <f t="shared" si="14"/>
        <v>19.350000000000001</v>
      </c>
      <c r="R59" s="16">
        <f t="shared" si="14"/>
        <v>20.7</v>
      </c>
      <c r="S59" s="16">
        <f t="shared" si="14"/>
        <v>20.9</v>
      </c>
      <c r="T59" s="14">
        <f t="shared" si="14"/>
        <v>20.6</v>
      </c>
    </row>
    <row r="61" spans="13:20" x14ac:dyDescent="0.3">
      <c r="M61" s="91" t="s">
        <v>33</v>
      </c>
      <c r="N61" s="92"/>
      <c r="O61" s="92"/>
      <c r="P61" s="92"/>
      <c r="Q61" s="92"/>
      <c r="R61" s="92"/>
      <c r="S61" s="92"/>
      <c r="T61" s="93"/>
    </row>
    <row r="62" spans="13:20" x14ac:dyDescent="0.3">
      <c r="M62" s="94" t="s">
        <v>42</v>
      </c>
      <c r="N62" s="95"/>
      <c r="O62" s="95"/>
      <c r="P62" s="95"/>
      <c r="Q62" s="95"/>
      <c r="R62" s="95"/>
      <c r="S62" s="95"/>
      <c r="T62" s="96"/>
    </row>
    <row r="63" spans="13:20" x14ac:dyDescent="0.3">
      <c r="M63" s="55" t="s">
        <v>5</v>
      </c>
      <c r="N63" s="56" t="s">
        <v>36</v>
      </c>
      <c r="O63" s="62" t="s">
        <v>37</v>
      </c>
      <c r="P63" s="63" t="s">
        <v>3</v>
      </c>
      <c r="Q63" s="63" t="s">
        <v>6</v>
      </c>
      <c r="R63" s="63" t="s">
        <v>7</v>
      </c>
      <c r="S63" s="60" t="s">
        <v>8</v>
      </c>
      <c r="T63" s="59" t="s">
        <v>9</v>
      </c>
    </row>
    <row r="64" spans="13:20" x14ac:dyDescent="0.3">
      <c r="M64" s="61" t="s">
        <v>10</v>
      </c>
      <c r="N64" s="104">
        <v>0.5</v>
      </c>
      <c r="O64" s="11">
        <v>5</v>
      </c>
      <c r="P64" s="5">
        <f t="shared" ref="P64:P78" si="15">$P44*O64</f>
        <v>5</v>
      </c>
      <c r="Q64" s="5">
        <f t="shared" ref="Q64:Q69" si="16">$Q44*O64</f>
        <v>1</v>
      </c>
      <c r="R64" s="5">
        <f t="shared" ref="R64:R69" si="17">$R44*O64</f>
        <v>2</v>
      </c>
      <c r="S64" s="2">
        <f t="shared" ref="S64:S69" si="18">$S44*O64</f>
        <v>2</v>
      </c>
      <c r="T64" s="12">
        <f t="shared" ref="T64:T69" si="19">$T44*O64</f>
        <v>2</v>
      </c>
    </row>
    <row r="65" spans="13:20" x14ac:dyDescent="0.3">
      <c r="M65" s="55" t="s">
        <v>11</v>
      </c>
      <c r="N65" s="105"/>
      <c r="O65" s="2">
        <v>10</v>
      </c>
      <c r="P65" s="6">
        <f t="shared" si="15"/>
        <v>10</v>
      </c>
      <c r="Q65" s="2">
        <f t="shared" si="16"/>
        <v>4</v>
      </c>
      <c r="R65" s="2">
        <f t="shared" si="17"/>
        <v>4</v>
      </c>
      <c r="S65" s="2">
        <f t="shared" si="18"/>
        <v>4</v>
      </c>
      <c r="T65" s="12">
        <f t="shared" si="19"/>
        <v>4</v>
      </c>
    </row>
    <row r="66" spans="13:20" x14ac:dyDescent="0.3">
      <c r="M66" s="55" t="s">
        <v>13</v>
      </c>
      <c r="N66" s="105"/>
      <c r="O66" s="2">
        <v>9</v>
      </c>
      <c r="P66" s="6">
        <f t="shared" si="15"/>
        <v>9</v>
      </c>
      <c r="Q66" s="2">
        <f t="shared" si="16"/>
        <v>3.6</v>
      </c>
      <c r="R66" s="2">
        <f t="shared" si="17"/>
        <v>3.6</v>
      </c>
      <c r="S66" s="2">
        <f t="shared" si="18"/>
        <v>1.8</v>
      </c>
      <c r="T66" s="12">
        <f t="shared" si="19"/>
        <v>5.3999999999999995</v>
      </c>
    </row>
    <row r="67" spans="13:20" x14ac:dyDescent="0.3">
      <c r="M67" s="55" t="s">
        <v>15</v>
      </c>
      <c r="N67" s="105"/>
      <c r="O67" s="2">
        <v>13</v>
      </c>
      <c r="P67" s="6">
        <f t="shared" si="15"/>
        <v>13</v>
      </c>
      <c r="Q67" s="2">
        <f t="shared" si="16"/>
        <v>5.2</v>
      </c>
      <c r="R67" s="2">
        <f t="shared" si="17"/>
        <v>5.2</v>
      </c>
      <c r="S67" s="2">
        <f t="shared" si="18"/>
        <v>5.2</v>
      </c>
      <c r="T67" s="12">
        <f t="shared" si="19"/>
        <v>7.8</v>
      </c>
    </row>
    <row r="68" spans="13:20" x14ac:dyDescent="0.3">
      <c r="M68" s="55" t="s">
        <v>16</v>
      </c>
      <c r="N68" s="105"/>
      <c r="O68" s="10">
        <v>9</v>
      </c>
      <c r="P68" s="2">
        <f t="shared" si="15"/>
        <v>9</v>
      </c>
      <c r="Q68" s="2">
        <f t="shared" si="16"/>
        <v>3.6</v>
      </c>
      <c r="R68" s="2">
        <f t="shared" si="17"/>
        <v>5.3999999999999995</v>
      </c>
      <c r="S68" s="2">
        <f t="shared" si="18"/>
        <v>7.2</v>
      </c>
      <c r="T68" s="12">
        <f t="shared" si="19"/>
        <v>3.6</v>
      </c>
    </row>
    <row r="69" spans="13:20" x14ac:dyDescent="0.3">
      <c r="M69" s="55" t="s">
        <v>53</v>
      </c>
      <c r="N69" s="106"/>
      <c r="O69" s="4">
        <v>4</v>
      </c>
      <c r="P69" s="7">
        <f t="shared" si="15"/>
        <v>4</v>
      </c>
      <c r="Q69" s="8">
        <f t="shared" si="16"/>
        <v>1.6</v>
      </c>
      <c r="R69" s="8">
        <f t="shared" si="17"/>
        <v>2.4</v>
      </c>
      <c r="S69" s="8">
        <f t="shared" si="18"/>
        <v>2.4</v>
      </c>
      <c r="T69" s="13">
        <f t="shared" si="19"/>
        <v>2.4</v>
      </c>
    </row>
    <row r="70" spans="13:20" x14ac:dyDescent="0.3">
      <c r="M70" s="61" t="s">
        <v>17</v>
      </c>
      <c r="N70" s="104">
        <v>0.3</v>
      </c>
      <c r="O70" s="12">
        <v>3</v>
      </c>
      <c r="P70" s="2">
        <f t="shared" si="15"/>
        <v>3</v>
      </c>
      <c r="Q70" s="2">
        <f t="shared" ref="Q70:Q74" si="20">$Q50*O70</f>
        <v>1.2000000000000002</v>
      </c>
      <c r="R70" s="2">
        <f t="shared" ref="R70:R75" si="21">$R50*O70</f>
        <v>1.2000000000000002</v>
      </c>
      <c r="S70" s="2">
        <f t="shared" ref="S70:S75" si="22">$S50*O70</f>
        <v>1.7999999999999998</v>
      </c>
      <c r="T70" s="12">
        <f t="shared" ref="T70:T75" si="23">$T50*O70</f>
        <v>1.7999999999999998</v>
      </c>
    </row>
    <row r="71" spans="13:20" x14ac:dyDescent="0.3">
      <c r="M71" s="55" t="s">
        <v>19</v>
      </c>
      <c r="N71" s="105"/>
      <c r="O71" s="2">
        <v>5</v>
      </c>
      <c r="P71" s="6">
        <f t="shared" si="15"/>
        <v>5</v>
      </c>
      <c r="Q71" s="2">
        <f t="shared" si="20"/>
        <v>3.75</v>
      </c>
      <c r="R71" s="2">
        <f t="shared" si="21"/>
        <v>5</v>
      </c>
      <c r="S71" s="2">
        <f t="shared" si="22"/>
        <v>3.75</v>
      </c>
      <c r="T71" s="12">
        <f t="shared" si="23"/>
        <v>3.75</v>
      </c>
    </row>
    <row r="72" spans="13:20" x14ac:dyDescent="0.3">
      <c r="M72" s="55" t="s">
        <v>21</v>
      </c>
      <c r="N72" s="105"/>
      <c r="O72" s="2">
        <v>4</v>
      </c>
      <c r="P72" s="6">
        <f t="shared" si="15"/>
        <v>4</v>
      </c>
      <c r="Q72" s="2">
        <f t="shared" si="20"/>
        <v>3</v>
      </c>
      <c r="R72" s="2">
        <f t="shared" si="21"/>
        <v>3</v>
      </c>
      <c r="S72" s="2">
        <f t="shared" si="22"/>
        <v>2</v>
      </c>
      <c r="T72" s="12">
        <f t="shared" si="23"/>
        <v>2</v>
      </c>
    </row>
    <row r="73" spans="13:20" x14ac:dyDescent="0.3">
      <c r="M73" s="55" t="s">
        <v>22</v>
      </c>
      <c r="N73" s="105"/>
      <c r="O73" s="2">
        <v>6</v>
      </c>
      <c r="P73" s="6">
        <f t="shared" si="15"/>
        <v>6</v>
      </c>
      <c r="Q73" s="2">
        <f t="shared" si="20"/>
        <v>4.5</v>
      </c>
      <c r="R73" s="2">
        <f t="shared" si="21"/>
        <v>3</v>
      </c>
      <c r="S73" s="2">
        <f t="shared" si="22"/>
        <v>4.5</v>
      </c>
      <c r="T73" s="12">
        <f t="shared" si="23"/>
        <v>3</v>
      </c>
    </row>
    <row r="74" spans="13:20" x14ac:dyDescent="0.3">
      <c r="M74" s="55" t="s">
        <v>24</v>
      </c>
      <c r="N74" s="105"/>
      <c r="O74" s="10">
        <v>6</v>
      </c>
      <c r="P74" s="2">
        <f t="shared" si="15"/>
        <v>6</v>
      </c>
      <c r="Q74" s="2">
        <f t="shared" si="20"/>
        <v>4.5</v>
      </c>
      <c r="R74" s="2">
        <f t="shared" si="21"/>
        <v>3</v>
      </c>
      <c r="S74" s="2">
        <f t="shared" si="22"/>
        <v>4.5</v>
      </c>
      <c r="T74" s="12">
        <f t="shared" si="23"/>
        <v>3</v>
      </c>
    </row>
    <row r="75" spans="13:20" x14ac:dyDescent="0.3">
      <c r="M75" s="55" t="s">
        <v>54</v>
      </c>
      <c r="N75" s="106"/>
      <c r="O75" s="4">
        <v>6</v>
      </c>
      <c r="P75" s="7">
        <f t="shared" si="15"/>
        <v>6</v>
      </c>
      <c r="Q75" s="8">
        <f>$Q55*O75</f>
        <v>4.5</v>
      </c>
      <c r="R75" s="8">
        <f t="shared" si="21"/>
        <v>4.5</v>
      </c>
      <c r="S75" s="8">
        <f t="shared" si="22"/>
        <v>4.5</v>
      </c>
      <c r="T75" s="13">
        <f t="shared" si="23"/>
        <v>4.5</v>
      </c>
    </row>
    <row r="76" spans="13:20" x14ac:dyDescent="0.3">
      <c r="M76" s="61" t="s">
        <v>25</v>
      </c>
      <c r="N76" s="104">
        <v>0.2</v>
      </c>
      <c r="O76" s="2">
        <v>5</v>
      </c>
      <c r="P76" s="6">
        <f t="shared" si="15"/>
        <v>5</v>
      </c>
      <c r="Q76" s="2">
        <f>$Q56*O76</f>
        <v>15</v>
      </c>
      <c r="R76" s="2">
        <f>$R56*O76</f>
        <v>20</v>
      </c>
      <c r="S76" s="2">
        <f>$S56*O76</f>
        <v>20</v>
      </c>
      <c r="T76" s="12">
        <f>$T56*O76</f>
        <v>20</v>
      </c>
    </row>
    <row r="77" spans="13:20" x14ac:dyDescent="0.3">
      <c r="M77" s="55" t="s">
        <v>27</v>
      </c>
      <c r="N77" s="105"/>
      <c r="O77" s="12">
        <v>8</v>
      </c>
      <c r="P77" s="2">
        <f t="shared" si="15"/>
        <v>8</v>
      </c>
      <c r="Q77" s="2">
        <f>$Q57*O77</f>
        <v>40</v>
      </c>
      <c r="R77" s="2">
        <f>$R57*O77</f>
        <v>40</v>
      </c>
      <c r="S77" s="2">
        <f>$S57*O77</f>
        <v>40</v>
      </c>
      <c r="T77" s="12">
        <f>$T57*O77</f>
        <v>40</v>
      </c>
    </row>
    <row r="78" spans="13:20" x14ac:dyDescent="0.3">
      <c r="M78" s="55" t="s">
        <v>55</v>
      </c>
      <c r="N78" s="106"/>
      <c r="O78" s="12">
        <v>7</v>
      </c>
      <c r="P78" s="2">
        <f t="shared" si="15"/>
        <v>7</v>
      </c>
      <c r="Q78" s="2">
        <f>$Q58*O78</f>
        <v>35</v>
      </c>
      <c r="R78" s="2">
        <f>$R58*O78</f>
        <v>35</v>
      </c>
      <c r="S78" s="2">
        <f>$S58*O78</f>
        <v>35</v>
      </c>
      <c r="T78" s="12">
        <f>$T58*O78</f>
        <v>35</v>
      </c>
    </row>
    <row r="79" spans="13:20" x14ac:dyDescent="0.3">
      <c r="M79" s="54" t="s">
        <v>30</v>
      </c>
      <c r="N79" s="17">
        <v>1</v>
      </c>
      <c r="O79" s="14">
        <f t="shared" ref="O79:T79" si="24">SUM(O64:O78)</f>
        <v>100</v>
      </c>
      <c r="P79" s="15">
        <f t="shared" si="24"/>
        <v>100</v>
      </c>
      <c r="Q79" s="16">
        <f t="shared" si="24"/>
        <v>130.44999999999999</v>
      </c>
      <c r="R79" s="16">
        <f t="shared" si="24"/>
        <v>137.30000000000001</v>
      </c>
      <c r="S79" s="16">
        <f t="shared" si="24"/>
        <v>138.65</v>
      </c>
      <c r="T79" s="14">
        <f t="shared" si="24"/>
        <v>138.25</v>
      </c>
    </row>
    <row r="81" spans="13:18" x14ac:dyDescent="0.3">
      <c r="M81" s="86" t="s">
        <v>43</v>
      </c>
      <c r="N81" s="87"/>
      <c r="O81" s="87"/>
      <c r="P81" s="87"/>
      <c r="Q81" s="87"/>
      <c r="R81" s="88"/>
    </row>
    <row r="82" spans="13:18" x14ac:dyDescent="0.3">
      <c r="M82" s="101" t="s">
        <v>44</v>
      </c>
      <c r="N82" s="102"/>
      <c r="O82" s="102"/>
      <c r="P82" s="102"/>
      <c r="Q82" s="102"/>
      <c r="R82" s="103"/>
    </row>
    <row r="83" spans="13:18" x14ac:dyDescent="0.3">
      <c r="M83" s="67"/>
      <c r="N83" s="68" t="s">
        <v>3</v>
      </c>
      <c r="O83" s="69" t="s">
        <v>6</v>
      </c>
      <c r="P83" s="69" t="s">
        <v>7</v>
      </c>
      <c r="Q83" s="70" t="s">
        <v>8</v>
      </c>
      <c r="R83" s="71" t="s">
        <v>9</v>
      </c>
    </row>
    <row r="84" spans="13:18" x14ac:dyDescent="0.3">
      <c r="M84" s="64" t="s">
        <v>3</v>
      </c>
      <c r="N84" s="2" t="s">
        <v>45</v>
      </c>
      <c r="O84" s="19">
        <f>(P64+P65+P66+P67+P68+P69+P70+P71+P72+P73+P74+P75)/P79</f>
        <v>0.8</v>
      </c>
      <c r="P84" s="19">
        <f>(P64+P65+P66+P67+P68+P69+P70+P71+P72+P73+P74+P75)/P79</f>
        <v>0.8</v>
      </c>
      <c r="Q84" s="19">
        <f>(P64+P65+P66+P67+P68+P69+P70+P71+P72+P73+P74+P75)/P79</f>
        <v>0.8</v>
      </c>
      <c r="R84" s="20">
        <f>(P64+P65+P66+P67+P68+P69+P70+P71+P72+P73+P74+P75)/P79</f>
        <v>0.8</v>
      </c>
    </row>
    <row r="85" spans="13:18" x14ac:dyDescent="0.3">
      <c r="M85" s="65" t="s">
        <v>6</v>
      </c>
      <c r="N85" s="23">
        <f>(Q76+Q77+Q78)/Q79</f>
        <v>0.68991950939057112</v>
      </c>
      <c r="O85" s="19" t="s">
        <v>45</v>
      </c>
      <c r="P85" s="24">
        <f>(Q65+Q66+Q67+Q70+Q72+Q73+Q74+Q75+Q77+Q78)/Q79</f>
        <v>0.80873898045228065</v>
      </c>
      <c r="Q85" s="24">
        <f>(Q65+Q66+Q67+Q71+Q72+Q73+Q74+Q75+Q77+Q78)/Q79</f>
        <v>0.82828669988501347</v>
      </c>
      <c r="R85" s="26">
        <f>(Q65+Q68+Q71+Q72+Q73+Q74+Q75+Q77+Q78)/Q79</f>
        <v>0.78842468378689157</v>
      </c>
    </row>
    <row r="86" spans="13:18" x14ac:dyDescent="0.3">
      <c r="M86" s="65" t="s">
        <v>7</v>
      </c>
      <c r="N86" s="23">
        <f>(R71+R76+R77+R78)/R79</f>
        <v>0.72833211944646747</v>
      </c>
      <c r="O86" s="24">
        <f>(R64+R65+R66+R67+R68+R69+R70+R71+R72+R75+R76+R77+R78)/R79</f>
        <v>0.95630007283321194</v>
      </c>
      <c r="P86" s="19" t="s">
        <v>45</v>
      </c>
      <c r="Q86" s="24">
        <f>(R64+R65+R66+R67+R69+R71+R72+R75+R76+R77+R78)/R79</f>
        <v>0.90823015294974507</v>
      </c>
      <c r="R86" s="26">
        <f>(R64+R65+R68+R69+R71+R72+R73+R74+R75+R76+R77+R78)/R79</f>
        <v>0.92716678805535313</v>
      </c>
    </row>
    <row r="87" spans="13:18" x14ac:dyDescent="0.3">
      <c r="M87" s="65" t="s">
        <v>8</v>
      </c>
      <c r="N87" s="23">
        <f>(S76+S77+S78)/S79</f>
        <v>0.68517850703209515</v>
      </c>
      <c r="O87" s="24">
        <f>(S64+S65+S67+S68+S69+S70+S71+S73+S74+S75+S76+S77+S78)/S79</f>
        <v>0.97259285971871612</v>
      </c>
      <c r="P87" s="24">
        <f>(S64+S65+S67+S68+S69+S70+S73+S74+S75+S76+S77+S78)/S79</f>
        <v>0.94554633970429125</v>
      </c>
      <c r="Q87" s="19" t="s">
        <v>45</v>
      </c>
      <c r="R87" s="26">
        <f>(S64+S65+S68+S69+S70+S71+S75+S72+S73+S74+S76+S77+S78)/S79</f>
        <v>0.94951316263974039</v>
      </c>
    </row>
    <row r="88" spans="13:18" x14ac:dyDescent="0.3">
      <c r="M88" s="66" t="s">
        <v>9</v>
      </c>
      <c r="N88" s="18">
        <f>(T76+T77+T78)/T79</f>
        <v>0.68716094032549724</v>
      </c>
      <c r="O88" s="25">
        <f>(T64+T65+T66+T67+T68+T69+T70+T71+T75+T76+T77+T78)/T79</f>
        <v>0.94213381555153708</v>
      </c>
      <c r="P88" s="25">
        <f>(T64+T65+T66+T67+T69+T70+T73+T74+T75+T76+T77+T78)/T79</f>
        <v>0.932368896925859</v>
      </c>
      <c r="Q88" s="25">
        <f>(T64+T65+T66+T67+T69+T70+T72+T75+T71+T76+T77+T78)/T79</f>
        <v>0.9305605786618445</v>
      </c>
      <c r="R88" s="22" t="s">
        <v>45</v>
      </c>
    </row>
    <row r="90" spans="13:18" x14ac:dyDescent="0.3">
      <c r="M90" s="86" t="s">
        <v>43</v>
      </c>
      <c r="N90" s="87"/>
      <c r="O90" s="87"/>
      <c r="P90" s="87"/>
      <c r="Q90" s="87"/>
      <c r="R90" s="88"/>
    </row>
    <row r="91" spans="13:18" x14ac:dyDescent="0.3">
      <c r="M91" s="101" t="s">
        <v>46</v>
      </c>
      <c r="N91" s="102"/>
      <c r="O91" s="102"/>
      <c r="P91" s="102"/>
      <c r="Q91" s="102"/>
      <c r="R91" s="103"/>
    </row>
    <row r="92" spans="13:18" x14ac:dyDescent="0.3">
      <c r="M92" s="72"/>
      <c r="N92" s="75" t="s">
        <v>3</v>
      </c>
      <c r="O92" s="75" t="s">
        <v>6</v>
      </c>
      <c r="P92" s="75" t="s">
        <v>7</v>
      </c>
      <c r="Q92" s="76" t="s">
        <v>8</v>
      </c>
      <c r="R92" s="77" t="s">
        <v>9</v>
      </c>
    </row>
    <row r="93" spans="13:18" x14ac:dyDescent="0.3">
      <c r="M93" s="72" t="s">
        <v>3</v>
      </c>
      <c r="N93" s="2" t="s">
        <v>45</v>
      </c>
      <c r="O93" s="2">
        <f>(O18-N18)/4</f>
        <v>1</v>
      </c>
      <c r="P93" s="2">
        <f>(P18-N18)/4</f>
        <v>1</v>
      </c>
      <c r="Q93" s="2">
        <f>(Q18-N18)/4</f>
        <v>1</v>
      </c>
      <c r="R93" s="12">
        <f>(R18-N18)/4</f>
        <v>1</v>
      </c>
    </row>
    <row r="94" spans="13:18" x14ac:dyDescent="0.3">
      <c r="M94" s="73" t="s">
        <v>6</v>
      </c>
      <c r="N94" s="2">
        <f>(N4-O4)/4</f>
        <v>1</v>
      </c>
      <c r="O94" s="2" t="s">
        <v>45</v>
      </c>
      <c r="P94" s="2">
        <f>(P4-O4)/4</f>
        <v>0.25</v>
      </c>
      <c r="Q94" s="2">
        <f>(Q8-O8)/4</f>
        <v>0.5</v>
      </c>
      <c r="R94" s="12">
        <f>(R4-O4)/4</f>
        <v>0.25</v>
      </c>
    </row>
    <row r="95" spans="13:18" x14ac:dyDescent="0.3">
      <c r="M95" s="73" t="s">
        <v>7</v>
      </c>
      <c r="N95" s="2">
        <f>(N4-P4)/4</f>
        <v>0.75</v>
      </c>
      <c r="O95" s="2">
        <f>(O17-P17)/4</f>
        <v>0</v>
      </c>
      <c r="P95" s="2" t="s">
        <v>45</v>
      </c>
      <c r="Q95" s="2">
        <f>(Q8-P8)/4</f>
        <v>0.25</v>
      </c>
      <c r="R95" s="12">
        <f>(R7-P7)/4</f>
        <v>0.25</v>
      </c>
    </row>
    <row r="96" spans="13:18" x14ac:dyDescent="0.3">
      <c r="M96" s="73" t="s">
        <v>8</v>
      </c>
      <c r="N96" s="2">
        <f>(N6-Q6)/4</f>
        <v>1</v>
      </c>
      <c r="O96" s="2">
        <f>(O12-Q12)/4</f>
        <v>0.25</v>
      </c>
      <c r="P96" s="2">
        <f>(P6-Q6)/4</f>
        <v>0.25</v>
      </c>
      <c r="Q96" s="2" t="s">
        <v>45</v>
      </c>
      <c r="R96" s="12">
        <f>(R6-Q6)/4</f>
        <v>0.5</v>
      </c>
    </row>
    <row r="97" spans="13:25" x14ac:dyDescent="0.3">
      <c r="M97" s="74" t="s">
        <v>9</v>
      </c>
      <c r="N97" s="8">
        <f>(N4-R4)/4</f>
        <v>0.75</v>
      </c>
      <c r="O97" s="8">
        <f>(O12-R12)/4</f>
        <v>0.25</v>
      </c>
      <c r="P97" s="8">
        <f>(P8-R8)/4</f>
        <v>0.25</v>
      </c>
      <c r="Q97" s="8">
        <f>(Q8-R8)/4</f>
        <v>0.5</v>
      </c>
      <c r="R97" s="13" t="s">
        <v>45</v>
      </c>
    </row>
    <row r="99" spans="13:25" x14ac:dyDescent="0.3">
      <c r="M99" s="86" t="s">
        <v>43</v>
      </c>
      <c r="N99" s="87"/>
      <c r="O99" s="87"/>
      <c r="P99" s="87"/>
      <c r="Q99" s="87"/>
      <c r="R99" s="88"/>
      <c r="T99" s="78"/>
      <c r="U99" s="78"/>
      <c r="V99" s="78"/>
      <c r="W99" s="78"/>
      <c r="X99" s="78"/>
      <c r="Y99" s="78"/>
    </row>
    <row r="100" spans="13:25" x14ac:dyDescent="0.3">
      <c r="M100" s="101" t="s">
        <v>50</v>
      </c>
      <c r="N100" s="102"/>
      <c r="O100" s="102"/>
      <c r="P100" s="102"/>
      <c r="Q100" s="102"/>
      <c r="R100" s="103"/>
    </row>
    <row r="101" spans="13:25" x14ac:dyDescent="0.3">
      <c r="M101" s="64"/>
      <c r="N101" s="75" t="s">
        <v>3</v>
      </c>
      <c r="O101" s="69" t="s">
        <v>6</v>
      </c>
      <c r="P101" s="69" t="s">
        <v>7</v>
      </c>
      <c r="Q101" s="70" t="s">
        <v>8</v>
      </c>
      <c r="R101" s="71" t="s">
        <v>9</v>
      </c>
      <c r="T101" s="19"/>
      <c r="U101" s="2"/>
      <c r="V101" s="19"/>
      <c r="W101" s="19"/>
      <c r="X101" s="19"/>
      <c r="Y101" s="19"/>
    </row>
    <row r="102" spans="13:25" x14ac:dyDescent="0.3">
      <c r="M102" s="64" t="s">
        <v>3</v>
      </c>
      <c r="N102" s="2" t="s">
        <v>45</v>
      </c>
      <c r="O102" s="19" t="s">
        <v>3</v>
      </c>
      <c r="P102" s="19" t="s">
        <v>7</v>
      </c>
      <c r="Q102" s="19" t="s">
        <v>3</v>
      </c>
      <c r="R102" s="20" t="s">
        <v>9</v>
      </c>
      <c r="T102" s="19"/>
      <c r="U102" s="2"/>
      <c r="V102" s="19"/>
      <c r="W102" s="19"/>
      <c r="X102" s="19"/>
      <c r="Y102" s="19"/>
    </row>
    <row r="103" spans="13:25" x14ac:dyDescent="0.3">
      <c r="M103" s="65" t="s">
        <v>6</v>
      </c>
      <c r="N103" s="2" t="s">
        <v>45</v>
      </c>
      <c r="O103" s="19" t="s">
        <v>45</v>
      </c>
      <c r="P103" s="19" t="s">
        <v>7</v>
      </c>
      <c r="Q103" s="19" t="s">
        <v>8</v>
      </c>
      <c r="R103" s="20" t="s">
        <v>9</v>
      </c>
      <c r="T103" s="19"/>
      <c r="U103" s="2"/>
      <c r="V103" s="29"/>
      <c r="W103" s="3"/>
      <c r="Y103" s="19"/>
    </row>
    <row r="104" spans="13:25" x14ac:dyDescent="0.3">
      <c r="M104" s="65" t="s">
        <v>7</v>
      </c>
      <c r="N104" s="2" t="s">
        <v>45</v>
      </c>
      <c r="O104" s="19" t="s">
        <v>45</v>
      </c>
      <c r="P104" s="19" t="s">
        <v>45</v>
      </c>
      <c r="Q104" s="19" t="s">
        <v>8</v>
      </c>
      <c r="R104" s="20" t="s">
        <v>9</v>
      </c>
      <c r="T104" s="19"/>
      <c r="U104" s="2"/>
      <c r="V104" s="79"/>
      <c r="W104" s="2"/>
      <c r="Y104" s="19"/>
    </row>
    <row r="105" spans="13:25" x14ac:dyDescent="0.3">
      <c r="M105" s="65" t="s">
        <v>8</v>
      </c>
      <c r="N105" s="2" t="s">
        <v>45</v>
      </c>
      <c r="O105" s="19" t="s">
        <v>45</v>
      </c>
      <c r="P105" s="19" t="s">
        <v>45</v>
      </c>
      <c r="Q105" s="19" t="s">
        <v>45</v>
      </c>
      <c r="R105" s="20" t="s">
        <v>8</v>
      </c>
      <c r="T105" s="19"/>
      <c r="U105" s="2"/>
      <c r="V105" s="79"/>
      <c r="W105" s="2"/>
      <c r="Y105" s="19"/>
    </row>
    <row r="106" spans="13:25" x14ac:dyDescent="0.3">
      <c r="M106" s="66" t="s">
        <v>9</v>
      </c>
      <c r="N106" s="7" t="s">
        <v>45</v>
      </c>
      <c r="O106" s="21" t="s">
        <v>45</v>
      </c>
      <c r="P106" s="21" t="s">
        <v>45</v>
      </c>
      <c r="Q106" s="21" t="s">
        <v>45</v>
      </c>
      <c r="R106" s="22" t="s">
        <v>45</v>
      </c>
      <c r="T106" s="19"/>
      <c r="U106" s="2"/>
      <c r="V106" s="79"/>
      <c r="W106" s="2"/>
      <c r="Y106" s="19"/>
    </row>
    <row r="108" spans="13:25" x14ac:dyDescent="0.3">
      <c r="X108" s="19"/>
    </row>
    <row r="109" spans="13:25" x14ac:dyDescent="0.3">
      <c r="O109" s="27"/>
    </row>
  </sheetData>
  <mergeCells count="32">
    <mergeCell ref="N44:N49"/>
    <mergeCell ref="M82:R82"/>
    <mergeCell ref="M90:R90"/>
    <mergeCell ref="M91:R91"/>
    <mergeCell ref="M99:R99"/>
    <mergeCell ref="M100:R100"/>
    <mergeCell ref="Y13:Y19"/>
    <mergeCell ref="Y20:Y24"/>
    <mergeCell ref="Y25:Y26"/>
    <mergeCell ref="M41:T41"/>
    <mergeCell ref="M42:T42"/>
    <mergeCell ref="M21:T21"/>
    <mergeCell ref="M22:T22"/>
    <mergeCell ref="N24:N29"/>
    <mergeCell ref="N30:N35"/>
    <mergeCell ref="N36:N38"/>
    <mergeCell ref="B11:B16"/>
    <mergeCell ref="B17:B22"/>
    <mergeCell ref="B2:D2"/>
    <mergeCell ref="B10:D10"/>
    <mergeCell ref="M81:R81"/>
    <mergeCell ref="H2:K2"/>
    <mergeCell ref="M61:T61"/>
    <mergeCell ref="M62:T62"/>
    <mergeCell ref="S2:W2"/>
    <mergeCell ref="M2:R2"/>
    <mergeCell ref="N50:N55"/>
    <mergeCell ref="N56:N58"/>
    <mergeCell ref="N64:N69"/>
    <mergeCell ref="N70:N75"/>
    <mergeCell ref="N76:N78"/>
    <mergeCell ref="B23:B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Alaine Sánchez</cp:lastModifiedBy>
  <cp:revision/>
  <dcterms:created xsi:type="dcterms:W3CDTF">2023-04-03T14:33:57Z</dcterms:created>
  <dcterms:modified xsi:type="dcterms:W3CDTF">2023-09-18T08:39:16Z</dcterms:modified>
  <cp:category/>
  <cp:contentStatus/>
</cp:coreProperties>
</file>