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8" yWindow="60" windowWidth="11592" windowHeight="8448" activeTab="0"/>
  </bookViews>
  <sheets>
    <sheet name="V. Cualitativa" sheetId="1" r:id="rId1"/>
    <sheet name="Comentarios V. Cualitativa" sheetId="2" r:id="rId2"/>
  </sheets>
  <definedNames>
    <definedName name="_xlnm.Print_Area" localSheetId="0">'V. Cualitativa'!$A$6:$AJ$9</definedName>
    <definedName name="ficha">#REF!</definedName>
    <definedName name="Ind18">#REF!</definedName>
    <definedName name="indicador">#REF!</definedName>
    <definedName name="solver_adj" localSheetId="0" hidden="1">'V. Cualitativa'!#REF!</definedName>
    <definedName name="solver_cvg" localSheetId="0" hidden="1">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'V. Cualitativa'!#REF!</definedName>
    <definedName name="solver_pre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<sst xmlns="http://schemas.openxmlformats.org/spreadsheetml/2006/main" count="1083" uniqueCount="130">
  <si>
    <t>EX</t>
  </si>
  <si>
    <t>MO</t>
  </si>
  <si>
    <t>PE</t>
  </si>
  <si>
    <t>PR</t>
  </si>
  <si>
    <t>EF</t>
  </si>
  <si>
    <t>PF</t>
  </si>
  <si>
    <t>IN</t>
  </si>
  <si>
    <t>INCC-IN</t>
  </si>
  <si>
    <t>INCC</t>
  </si>
  <si>
    <t>Impacto</t>
  </si>
  <si>
    <t>Acción</t>
  </si>
  <si>
    <t>Importancia</t>
  </si>
  <si>
    <t>Juicio global</t>
  </si>
  <si>
    <t>Importancia total del impacto provocado por el proyecto y las medidas correctoras</t>
  </si>
  <si>
    <t>Código</t>
  </si>
  <si>
    <t>Nombre</t>
  </si>
  <si>
    <t>ACCIÓN</t>
  </si>
  <si>
    <t>Descripción del impacto: Efecto-subfactor-acción</t>
  </si>
  <si>
    <t>CC</t>
  </si>
  <si>
    <t>Signo</t>
  </si>
  <si>
    <t>Importancias globales: negativos</t>
  </si>
  <si>
    <t>Importancias globales: positivos</t>
  </si>
  <si>
    <t>Importancias globales: negativos y CC</t>
  </si>
  <si>
    <t>Importancia total del impacto provocado por el proyecto en ausencia de medidas correctoras</t>
  </si>
  <si>
    <t>Importancia total del impacto de las medidas correctoras</t>
  </si>
  <si>
    <r>
      <t>I</t>
    </r>
    <r>
      <rPr>
        <b/>
        <vertAlign val="superscript"/>
        <sz val="11"/>
        <rFont val="Arial"/>
        <family val="2"/>
      </rPr>
      <t>+</t>
    </r>
  </si>
  <si>
    <r>
      <t>Ist</t>
    </r>
    <r>
      <rPr>
        <b/>
        <vertAlign val="superscript"/>
        <sz val="11"/>
        <rFont val="Arial"/>
        <family val="2"/>
      </rPr>
      <t>+</t>
    </r>
  </si>
  <si>
    <r>
      <t>I</t>
    </r>
    <r>
      <rPr>
        <b/>
        <vertAlign val="superscript"/>
        <sz val="11"/>
        <rFont val="Arial"/>
        <family val="2"/>
      </rPr>
      <t>-</t>
    </r>
  </si>
  <si>
    <r>
      <t>Ist</t>
    </r>
    <r>
      <rPr>
        <b/>
        <vertAlign val="superscript"/>
        <sz val="11"/>
        <rFont val="Arial"/>
        <family val="2"/>
      </rPr>
      <t>-</t>
    </r>
  </si>
  <si>
    <r>
      <t xml:space="preserve">MO </t>
    </r>
    <r>
      <rPr>
        <vertAlign val="subscript"/>
        <sz val="11"/>
        <rFont val="Arial"/>
        <family val="2"/>
      </rPr>
      <t>con+CC</t>
    </r>
  </si>
  <si>
    <r>
      <t xml:space="preserve">PE </t>
    </r>
    <r>
      <rPr>
        <vertAlign val="subscript"/>
        <sz val="11"/>
        <rFont val="Arial"/>
        <family val="2"/>
      </rPr>
      <t>con+CC</t>
    </r>
  </si>
  <si>
    <r>
      <t xml:space="preserve">EF </t>
    </r>
    <r>
      <rPr>
        <vertAlign val="subscript"/>
        <sz val="11"/>
        <rFont val="Arial"/>
        <family val="2"/>
      </rPr>
      <t>con+CC</t>
    </r>
  </si>
  <si>
    <r>
      <t xml:space="preserve">PR </t>
    </r>
    <r>
      <rPr>
        <vertAlign val="subscript"/>
        <sz val="11"/>
        <rFont val="Arial"/>
        <family val="2"/>
      </rPr>
      <t>con+CC</t>
    </r>
  </si>
  <si>
    <r>
      <t xml:space="preserve">IN </t>
    </r>
    <r>
      <rPr>
        <vertAlign val="subscript"/>
        <sz val="11"/>
        <rFont val="Arial"/>
        <family val="2"/>
      </rPr>
      <t>con+CC</t>
    </r>
  </si>
  <si>
    <r>
      <t xml:space="preserve">EX </t>
    </r>
    <r>
      <rPr>
        <vertAlign val="subscript"/>
        <sz val="11"/>
        <rFont val="Arial"/>
        <family val="2"/>
      </rPr>
      <t>con+CC</t>
    </r>
  </si>
  <si>
    <r>
      <t>I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con+CC</t>
    </r>
  </si>
  <si>
    <r>
      <t>Ist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con+CC</t>
    </r>
  </si>
  <si>
    <r>
      <t>Ip</t>
    </r>
    <r>
      <rPr>
        <b/>
        <vertAlign val="superscript"/>
        <sz val="11"/>
        <rFont val="Arial"/>
        <family val="2"/>
      </rPr>
      <t>+</t>
    </r>
  </si>
  <si>
    <r>
      <t>Ip</t>
    </r>
    <r>
      <rPr>
        <b/>
        <vertAlign val="superscript"/>
        <sz val="11"/>
        <rFont val="Arial"/>
        <family val="2"/>
      </rPr>
      <t>-</t>
    </r>
  </si>
  <si>
    <r>
      <t>Ip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con+CC</t>
    </r>
  </si>
  <si>
    <t>IMPACTO</t>
  </si>
  <si>
    <t>ENJUICIAMIENTO</t>
  </si>
  <si>
    <t>MEDIDA CORRECTORA</t>
  </si>
  <si>
    <t>Juico</t>
  </si>
  <si>
    <t>Comentarios</t>
  </si>
  <si>
    <t>Persistencia (PE). Fugaz=1;                    Temporal=2;                       Permanente=4</t>
  </si>
  <si>
    <t>CR</t>
  </si>
  <si>
    <t>II</t>
  </si>
  <si>
    <r>
      <t xml:space="preserve">CR </t>
    </r>
    <r>
      <rPr>
        <vertAlign val="subscript"/>
        <sz val="11"/>
        <rFont val="Arial"/>
        <family val="2"/>
      </rPr>
      <t>con+CC</t>
    </r>
  </si>
  <si>
    <r>
      <t xml:space="preserve">II  </t>
    </r>
    <r>
      <rPr>
        <vertAlign val="subscript"/>
        <sz val="11"/>
        <rFont val="Arial"/>
        <family val="2"/>
      </rPr>
      <t>con+CC</t>
    </r>
  </si>
  <si>
    <t>Efecto (EF). Indirecto=1;                              Directo=4</t>
  </si>
  <si>
    <t>Intensidad (IN).                Baja=1;                  Media=2;                               Alta=4;                                          Muy alta=8;                    Total=12</t>
  </si>
  <si>
    <t>Valoración cualitativa de impactos ambientales</t>
  </si>
  <si>
    <t>Se reparten 1000 UIP entre todos los factores ambientales</t>
  </si>
  <si>
    <t>Fórmula de la importancia:                     I = +- (3IN + 2EX + MO + PE + CR + EF + II + PR)</t>
  </si>
  <si>
    <t>Momento (MO). Largo plazo=1;                  Medio plazo=2;                    Inmediato=4;                          Crítico (+4)</t>
  </si>
  <si>
    <t>Máximo valor de la importancia         (Imax)</t>
  </si>
  <si>
    <t>Mínimo valor de la importancia            (Imin)</t>
  </si>
  <si>
    <t>Factor</t>
  </si>
  <si>
    <t xml:space="preserve">Atributos de los impactos POSITIVOS </t>
  </si>
  <si>
    <t>Atributos de los impactos NEGATIVOS SIN medidas correctoras</t>
  </si>
  <si>
    <t>Atributos de los impactos NEGATIVOS CON medidas correctoras (con+CC)</t>
  </si>
  <si>
    <t>Capacidad de recuperación (CR). Reversible=2;                                        Ireversible-Recuperable=4;                             Irreversible-Mitigable=8;                    Irreversible-Irrecuperable=12</t>
  </si>
  <si>
    <t>Extensión (EX). Puntual=1; Parcial=2; Extensa=4; Total=8;         Crítica (+4)</t>
  </si>
  <si>
    <t>Interrelación de impactos (II)               Simple=2;                                 Acumulativa=4;                                                         Sinérgica=8</t>
  </si>
  <si>
    <t>Periodicidad (PR). Irregular=1;  Periódica=2; Continua=4</t>
  </si>
  <si>
    <t>1.1.1 Aire</t>
  </si>
  <si>
    <t>1.1.2 Clima. Condiciones climáticas</t>
  </si>
  <si>
    <t>1.1.3 Tierra-suelo</t>
  </si>
  <si>
    <t>1.1.6 Medio marino y costero</t>
  </si>
  <si>
    <t>1.2.1 Vegetación o flora</t>
  </si>
  <si>
    <t>1.2.2 Fauna</t>
  </si>
  <si>
    <t>1.2.3 Procesos del medio biótico</t>
  </si>
  <si>
    <t>2.1.1 Paisaje intrínseco</t>
  </si>
  <si>
    <t>2.1.2 Intervisbilidad</t>
  </si>
  <si>
    <t>3.1.1 Uso recreativo al aire libre</t>
  </si>
  <si>
    <t>3.2.1 Características culturales</t>
  </si>
  <si>
    <t>4.1.2 Estructura poblacional</t>
  </si>
  <si>
    <t>4.2.3 Actividades y relaciones económicas</t>
  </si>
  <si>
    <t>5.1.2 Infraestructura no viaria</t>
  </si>
  <si>
    <t>Carreteras de acceso</t>
  </si>
  <si>
    <t>Transporte de material de obra</t>
  </si>
  <si>
    <t>Transporte de equipos</t>
  </si>
  <si>
    <t>Excavaciones</t>
  </si>
  <si>
    <t>Movimiento y funcionamiento de maquinaria</t>
  </si>
  <si>
    <t>Desmontaje y retirada de equipos</t>
  </si>
  <si>
    <t>Desmontaje de la estación de medición</t>
  </si>
  <si>
    <t>Demolición de la planta</t>
  </si>
  <si>
    <t>Transporte de residuos</t>
  </si>
  <si>
    <t>Control de calidad</t>
  </si>
  <si>
    <t>Equipos de medición de datos metereológicos</t>
  </si>
  <si>
    <t>Vertidos accidentales</t>
  </si>
  <si>
    <t>Puesta en operación</t>
  </si>
  <si>
    <t>Presencia de aerogeneradores e infraestructuras</t>
  </si>
  <si>
    <t>Control de emisiones y efluentes</t>
  </si>
  <si>
    <t>Gestión de residuos</t>
  </si>
  <si>
    <t>Restauración y cimentación de suelos</t>
  </si>
  <si>
    <t>Restauración vegetal y paisajística</t>
  </si>
  <si>
    <t>Cimentación</t>
  </si>
  <si>
    <t>Montaje de aerogeneradores</t>
  </si>
  <si>
    <t>Cableado</t>
  </si>
  <si>
    <t>Preparación de plataformas</t>
  </si>
  <si>
    <t>Tratamiento de residuos</t>
  </si>
  <si>
    <t>Presencia de aerogeneradores y infraestructuras</t>
  </si>
  <si>
    <t>Contaminación acústica</t>
  </si>
  <si>
    <t>Gestión de riesgos</t>
  </si>
  <si>
    <t>Control de ruido y vibraciones</t>
  </si>
  <si>
    <t>Limpieza</t>
  </si>
  <si>
    <t>Alumbrado y balizamiento</t>
  </si>
  <si>
    <t>Restauración de cimentaciones y suelos</t>
  </si>
  <si>
    <t>Señalización de seguridad</t>
  </si>
  <si>
    <t>Exploración de terrenos y elección del emplazamiento</t>
  </si>
  <si>
    <t>Contratación del personal</t>
  </si>
  <si>
    <t>Empleo</t>
  </si>
  <si>
    <t>Generación de energía renovable</t>
  </si>
  <si>
    <t>Desempleo</t>
  </si>
  <si>
    <t>Estudio de la viabilidad</t>
  </si>
  <si>
    <t>Diseño de la central</t>
  </si>
  <si>
    <t>Conexión eléctrica</t>
  </si>
  <si>
    <t>Mantenimiento de la central</t>
  </si>
  <si>
    <t>Mantenimiento de las líneas o tendidos eléctricos</t>
  </si>
  <si>
    <t>Desconexión de la instalación eléctrica</t>
  </si>
  <si>
    <t>Adquisición del terreno</t>
  </si>
  <si>
    <t>Permisos y licencias de construcción</t>
  </si>
  <si>
    <t>Gestión de compras de equipos</t>
  </si>
  <si>
    <t>Obtención de materiales</t>
  </si>
  <si>
    <t>Planificación</t>
  </si>
  <si>
    <t>-</t>
  </si>
  <si>
    <t>+</t>
  </si>
  <si>
    <t>Movimiento de aspas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</si>
</sst>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0.0000"/>
    <numFmt numFmtId="182" formatCode="0.000"/>
    <numFmt numFmtId="183" formatCode="0.00000"/>
    <numFmt numFmtId="184" formatCode="0.00000000000000000000"/>
    <numFmt numFmtId="185" formatCode="0.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name val="Arial"/>
      <family val="2"/>
    </font>
    <font>
      <b/>
      <vertAlign val="sub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2" fontId="6" fillId="34" borderId="15" xfId="0" applyNumberFormat="1" applyFont="1" applyFill="1" applyBorder="1" applyAlignment="1" applyProtection="1">
      <alignment horizontal="center" vertical="center" wrapText="1"/>
      <protection/>
    </xf>
    <xf numFmtId="2" fontId="6" fillId="35" borderId="16" xfId="0" applyNumberFormat="1" applyFont="1" applyFill="1" applyBorder="1" applyAlignment="1" applyProtection="1">
      <alignment horizontal="center" vertical="center" wrapText="1"/>
      <protection/>
    </xf>
    <xf numFmtId="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37" borderId="17" xfId="0" applyFont="1" applyFill="1" applyBorder="1" applyAlignment="1" applyProtection="1">
      <alignment horizontal="center" vertical="center" wrapText="1"/>
      <protection/>
    </xf>
    <xf numFmtId="2" fontId="6" fillId="38" borderId="18" xfId="0" applyNumberFormat="1" applyFont="1" applyFill="1" applyBorder="1" applyAlignment="1" applyProtection="1">
      <alignment horizontal="center" vertical="center" wrapText="1"/>
      <protection/>
    </xf>
    <xf numFmtId="2" fontId="6" fillId="38" borderId="19" xfId="0" applyNumberFormat="1" applyFont="1" applyFill="1" applyBorder="1" applyAlignment="1" applyProtection="1">
      <alignment horizontal="center" vertical="center" wrapText="1"/>
      <protection/>
    </xf>
    <xf numFmtId="2" fontId="6" fillId="38" borderId="20" xfId="0" applyNumberFormat="1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2" fontId="6" fillId="34" borderId="21" xfId="0" applyNumberFormat="1" applyFont="1" applyFill="1" applyBorder="1" applyAlignment="1" applyProtection="1">
      <alignment horizontal="center" vertical="center" wrapText="1"/>
      <protection/>
    </xf>
    <xf numFmtId="0" fontId="6" fillId="36" borderId="22" xfId="0" applyFont="1" applyFill="1" applyBorder="1" applyAlignment="1" applyProtection="1">
      <alignment horizontal="center" vertical="center" wrapText="1"/>
      <protection/>
    </xf>
    <xf numFmtId="2" fontId="6" fillId="34" borderId="23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Font="1" applyFill="1" applyBorder="1" applyAlignment="1" applyProtection="1">
      <alignment horizontal="center" vertical="center" wrapText="1"/>
      <protection/>
    </xf>
    <xf numFmtId="0" fontId="7" fillId="39" borderId="22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 applyProtection="1">
      <alignment horizontal="center" vertical="center" wrapText="1"/>
      <protection/>
    </xf>
    <xf numFmtId="0" fontId="6" fillId="39" borderId="17" xfId="0" applyFont="1" applyFill="1" applyBorder="1" applyAlignment="1" applyProtection="1">
      <alignment horizontal="center" vertical="center" wrapText="1"/>
      <protection/>
    </xf>
    <xf numFmtId="0" fontId="7" fillId="37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7" fillId="36" borderId="24" xfId="0" applyFont="1" applyFill="1" applyBorder="1" applyAlignment="1" applyProtection="1">
      <alignment horizontal="center" vertical="center" wrapText="1"/>
      <protection/>
    </xf>
    <xf numFmtId="0" fontId="7" fillId="36" borderId="22" xfId="0" applyFont="1" applyFill="1" applyBorder="1" applyAlignment="1" applyProtection="1">
      <alignment horizontal="center" vertical="center" wrapText="1"/>
      <protection/>
    </xf>
    <xf numFmtId="0" fontId="7" fillId="39" borderId="25" xfId="0" applyFont="1" applyFill="1" applyBorder="1" applyAlignment="1" applyProtection="1">
      <alignment horizontal="center" vertical="center" wrapText="1"/>
      <protection/>
    </xf>
    <xf numFmtId="0" fontId="7" fillId="39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10" fillId="39" borderId="27" xfId="47" applyFont="1" applyFill="1" applyBorder="1" applyAlignment="1" applyProtection="1">
      <alignment vertical="center" wrapText="1"/>
      <protection/>
    </xf>
    <xf numFmtId="2" fontId="7" fillId="36" borderId="28" xfId="0" applyNumberFormat="1" applyFont="1" applyFill="1" applyBorder="1" applyAlignment="1" applyProtection="1">
      <alignment horizontal="center" vertical="center" wrapText="1"/>
      <protection/>
    </xf>
    <xf numFmtId="2" fontId="7" fillId="36" borderId="29" xfId="0" applyNumberFormat="1" applyFont="1" applyFill="1" applyBorder="1" applyAlignment="1" applyProtection="1">
      <alignment horizontal="center" vertical="center" wrapText="1"/>
      <protection/>
    </xf>
    <xf numFmtId="2" fontId="7" fillId="36" borderId="30" xfId="0" applyNumberFormat="1" applyFont="1" applyFill="1" applyBorder="1" applyAlignment="1" applyProtection="1">
      <alignment horizontal="center" vertical="center" wrapText="1"/>
      <protection/>
    </xf>
    <xf numFmtId="1" fontId="7" fillId="39" borderId="31" xfId="0" applyNumberFormat="1" applyFont="1" applyFill="1" applyBorder="1" applyAlignment="1" applyProtection="1">
      <alignment horizontal="center" vertical="center" wrapText="1"/>
      <protection/>
    </xf>
    <xf numFmtId="2" fontId="7" fillId="39" borderId="32" xfId="0" applyNumberFormat="1" applyFont="1" applyFill="1" applyBorder="1" applyAlignment="1" applyProtection="1">
      <alignment horizontal="center" vertical="center" wrapText="1"/>
      <protection/>
    </xf>
    <xf numFmtId="2" fontId="7" fillId="39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vertical="center" wrapText="1"/>
      <protection/>
    </xf>
    <xf numFmtId="1" fontId="7" fillId="39" borderId="32" xfId="0" applyNumberFormat="1" applyFont="1" applyFill="1" applyBorder="1" applyAlignment="1" applyProtection="1">
      <alignment horizontal="center" vertical="center" wrapText="1"/>
      <protection/>
    </xf>
    <xf numFmtId="2" fontId="7" fillId="39" borderId="35" xfId="0" applyNumberFormat="1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10" fillId="39" borderId="37" xfId="47" applyFont="1" applyFill="1" applyBorder="1" applyAlignment="1" applyProtection="1">
      <alignment vertical="center" wrapText="1"/>
      <protection/>
    </xf>
    <xf numFmtId="0" fontId="7" fillId="40" borderId="38" xfId="0" applyFont="1" applyFill="1" applyBorder="1" applyAlignment="1" applyProtection="1">
      <alignment horizontal="center" vertical="center" wrapText="1"/>
      <protection/>
    </xf>
    <xf numFmtId="0" fontId="7" fillId="36" borderId="34" xfId="0" applyFont="1" applyFill="1" applyBorder="1" applyAlignment="1" applyProtection="1">
      <alignment horizontal="center" vertical="center" wrapText="1"/>
      <protection/>
    </xf>
    <xf numFmtId="0" fontId="7" fillId="36" borderId="32" xfId="0" applyFont="1" applyFill="1" applyBorder="1" applyAlignment="1" applyProtection="1">
      <alignment horizontal="center" vertical="center" wrapText="1"/>
      <protection/>
    </xf>
    <xf numFmtId="2" fontId="7" fillId="36" borderId="35" xfId="0" applyNumberFormat="1" applyFont="1" applyFill="1" applyBorder="1" applyAlignment="1" applyProtection="1">
      <alignment horizontal="center" vertical="center" wrapText="1"/>
      <protection/>
    </xf>
    <xf numFmtId="2" fontId="7" fillId="36" borderId="16" xfId="0" applyNumberFormat="1" applyFont="1" applyFill="1" applyBorder="1" applyAlignment="1" applyProtection="1">
      <alignment horizontal="center" vertical="center" wrapText="1"/>
      <protection/>
    </xf>
    <xf numFmtId="1" fontId="7" fillId="39" borderId="39" xfId="0" applyNumberFormat="1" applyFont="1" applyFill="1" applyBorder="1" applyAlignment="1" applyProtection="1">
      <alignment horizontal="center" vertical="center" wrapText="1"/>
      <protection/>
    </xf>
    <xf numFmtId="1" fontId="7" fillId="39" borderId="35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vertical="center" wrapText="1"/>
      <protection/>
    </xf>
    <xf numFmtId="0" fontId="7" fillId="36" borderId="40" xfId="0" applyFont="1" applyFill="1" applyBorder="1" applyAlignment="1" applyProtection="1">
      <alignment horizontal="center" vertical="center" wrapText="1"/>
      <protection/>
    </xf>
    <xf numFmtId="0" fontId="7" fillId="36" borderId="35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10" fillId="39" borderId="42" xfId="47" applyFont="1" applyFill="1" applyBorder="1" applyAlignment="1" applyProtection="1">
      <alignment vertical="center" wrapText="1"/>
      <protection/>
    </xf>
    <xf numFmtId="0" fontId="7" fillId="40" borderId="43" xfId="0" applyFont="1" applyFill="1" applyBorder="1" applyAlignment="1" applyProtection="1">
      <alignment horizontal="center" vertical="center" wrapText="1"/>
      <protection/>
    </xf>
    <xf numFmtId="2" fontId="7" fillId="36" borderId="22" xfId="0" applyNumberFormat="1" applyFont="1" applyFill="1" applyBorder="1" applyAlignment="1" applyProtection="1">
      <alignment horizontal="center" vertical="center" wrapText="1"/>
      <protection/>
    </xf>
    <xf numFmtId="2" fontId="7" fillId="36" borderId="17" xfId="0" applyNumberFormat="1" applyFont="1" applyFill="1" applyBorder="1" applyAlignment="1" applyProtection="1">
      <alignment horizontal="center" vertical="center" wrapText="1"/>
      <protection/>
    </xf>
    <xf numFmtId="1" fontId="7" fillId="39" borderId="44" xfId="0" applyNumberFormat="1" applyFont="1" applyFill="1" applyBorder="1" applyAlignment="1" applyProtection="1">
      <alignment horizontal="center" vertical="center" wrapText="1"/>
      <protection/>
    </xf>
    <xf numFmtId="1" fontId="7" fillId="39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vertical="center" wrapText="1"/>
      <protection/>
    </xf>
    <xf numFmtId="2" fontId="7" fillId="39" borderId="47" xfId="0" applyNumberFormat="1" applyFont="1" applyFill="1" applyBorder="1" applyAlignment="1" applyProtection="1">
      <alignment horizontal="center" vertical="center" wrapText="1"/>
      <protection/>
    </xf>
    <xf numFmtId="2" fontId="7" fillId="39" borderId="48" xfId="0" applyNumberFormat="1" applyFont="1" applyFill="1" applyBorder="1" applyAlignment="1" applyProtection="1">
      <alignment horizontal="center" vertical="center" wrapText="1"/>
      <protection/>
    </xf>
    <xf numFmtId="0" fontId="1" fillId="40" borderId="49" xfId="0" applyFont="1" applyFill="1" applyBorder="1" applyAlignment="1">
      <alignment horizontal="center" vertical="center"/>
    </xf>
    <xf numFmtId="0" fontId="1" fillId="40" borderId="50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2" fontId="6" fillId="38" borderId="51" xfId="0" applyNumberFormat="1" applyFont="1" applyFill="1" applyBorder="1" applyAlignment="1" applyProtection="1">
      <alignment horizontal="center" vertical="center" wrapText="1"/>
      <protection/>
    </xf>
    <xf numFmtId="2" fontId="7" fillId="36" borderId="45" xfId="0" applyNumberFormat="1" applyFont="1" applyFill="1" applyBorder="1" applyAlignment="1" applyProtection="1">
      <alignment horizontal="center" vertical="center" wrapText="1"/>
      <protection/>
    </xf>
    <xf numFmtId="2" fontId="6" fillId="38" borderId="52" xfId="0" applyNumberFormat="1" applyFont="1" applyFill="1" applyBorder="1" applyAlignment="1" applyProtection="1">
      <alignment horizontal="center" vertical="center" wrapText="1"/>
      <protection/>
    </xf>
    <xf numFmtId="2" fontId="6" fillId="34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2" fontId="7" fillId="36" borderId="39" xfId="0" applyNumberFormat="1" applyFont="1" applyFill="1" applyBorder="1" applyAlignment="1" applyProtection="1">
      <alignment horizontal="center" vertical="center" wrapText="1"/>
      <protection/>
    </xf>
    <xf numFmtId="0" fontId="7" fillId="36" borderId="31" xfId="0" applyFont="1" applyFill="1" applyBorder="1" applyAlignment="1" applyProtection="1">
      <alignment horizontal="center" vertical="center" wrapText="1"/>
      <protection/>
    </xf>
    <xf numFmtId="0" fontId="7" fillId="36" borderId="39" xfId="0" applyFont="1" applyFill="1" applyBorder="1" applyAlignment="1" applyProtection="1">
      <alignment horizontal="center" vertical="center" wrapText="1"/>
      <protection/>
    </xf>
    <xf numFmtId="0" fontId="7" fillId="40" borderId="53" xfId="0" applyFont="1" applyFill="1" applyBorder="1" applyAlignment="1" applyProtection="1">
      <alignment horizontal="center" vertical="center" wrapText="1"/>
      <protection/>
    </xf>
    <xf numFmtId="0" fontId="7" fillId="40" borderId="54" xfId="0" applyFont="1" applyFill="1" applyBorder="1" applyAlignment="1" applyProtection="1">
      <alignment horizontal="center" vertical="center" wrapText="1"/>
      <protection/>
    </xf>
    <xf numFmtId="0" fontId="7" fillId="40" borderId="5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7" fillId="40" borderId="13" xfId="0" applyFont="1" applyFill="1" applyBorder="1" applyAlignment="1" applyProtection="1">
      <alignment horizontal="center" vertical="center" wrapText="1"/>
      <protection/>
    </xf>
    <xf numFmtId="0" fontId="7" fillId="36" borderId="56" xfId="0" applyFont="1" applyFill="1" applyBorder="1" applyAlignment="1" applyProtection="1">
      <alignment horizontal="center" vertical="center" wrapText="1"/>
      <protection/>
    </xf>
    <xf numFmtId="0" fontId="7" fillId="36" borderId="57" xfId="0" applyFont="1" applyFill="1" applyBorder="1" applyAlignment="1" applyProtection="1">
      <alignment horizontal="center" vertical="center" wrapText="1"/>
      <protection/>
    </xf>
    <xf numFmtId="2" fontId="7" fillId="36" borderId="57" xfId="0" applyNumberFormat="1" applyFont="1" applyFill="1" applyBorder="1" applyAlignment="1" applyProtection="1">
      <alignment horizontal="center" vertical="center" wrapText="1"/>
      <protection/>
    </xf>
    <xf numFmtId="2" fontId="7" fillId="36" borderId="58" xfId="0" applyNumberFormat="1" applyFont="1" applyFill="1" applyBorder="1" applyAlignment="1" applyProtection="1">
      <alignment horizontal="center" vertical="center" wrapText="1"/>
      <protection/>
    </xf>
    <xf numFmtId="0" fontId="7" fillId="40" borderId="10" xfId="0" applyFont="1" applyFill="1" applyBorder="1" applyAlignment="1" applyProtection="1">
      <alignment horizontal="center" vertical="center" wrapText="1"/>
      <protection/>
    </xf>
    <xf numFmtId="0" fontId="7" fillId="40" borderId="59" xfId="0" applyFont="1" applyFill="1" applyBorder="1" applyAlignment="1" applyProtection="1">
      <alignment horizontal="center" vertical="center" wrapText="1"/>
      <protection/>
    </xf>
    <xf numFmtId="2" fontId="7" fillId="36" borderId="47" xfId="0" applyNumberFormat="1" applyFont="1" applyFill="1" applyBorder="1" applyAlignment="1" applyProtection="1">
      <alignment horizontal="center" vertical="center" wrapText="1"/>
      <protection/>
    </xf>
    <xf numFmtId="2" fontId="7" fillId="36" borderId="32" xfId="0" applyNumberFormat="1" applyFont="1" applyFill="1" applyBorder="1" applyAlignment="1" applyProtection="1">
      <alignment horizontal="center" vertical="center" wrapText="1"/>
      <protection/>
    </xf>
    <xf numFmtId="2" fontId="7" fillId="36" borderId="33" xfId="0" applyNumberFormat="1" applyFont="1" applyFill="1" applyBorder="1" applyAlignment="1" applyProtection="1">
      <alignment horizontal="center" vertical="center" wrapText="1"/>
      <protection/>
    </xf>
    <xf numFmtId="2" fontId="6" fillId="38" borderId="60" xfId="0" applyNumberFormat="1" applyFont="1" applyFill="1" applyBorder="1" applyAlignment="1" applyProtection="1">
      <alignment horizontal="center" vertical="center" wrapText="1"/>
      <protection/>
    </xf>
    <xf numFmtId="2" fontId="6" fillId="38" borderId="23" xfId="0" applyNumberFormat="1" applyFont="1" applyFill="1" applyBorder="1" applyAlignment="1" applyProtection="1">
      <alignment horizontal="center" vertical="center" wrapText="1"/>
      <protection/>
    </xf>
    <xf numFmtId="0" fontId="7" fillId="40" borderId="61" xfId="0" applyFont="1" applyFill="1" applyBorder="1" applyAlignment="1" applyProtection="1">
      <alignment horizontal="center" vertical="center" textRotation="90" wrapText="1"/>
      <protection/>
    </xf>
    <xf numFmtId="0" fontId="7" fillId="40" borderId="40" xfId="0" applyFont="1" applyFill="1" applyBorder="1" applyAlignment="1" applyProtection="1">
      <alignment horizontal="center" vertical="center" textRotation="90" wrapText="1"/>
      <protection/>
    </xf>
    <xf numFmtId="0" fontId="7" fillId="40" borderId="24" xfId="0" applyFont="1" applyFill="1" applyBorder="1" applyAlignment="1" applyProtection="1">
      <alignment horizontal="center" vertical="center" textRotation="90" wrapText="1"/>
      <protection/>
    </xf>
    <xf numFmtId="0" fontId="7" fillId="39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wrapText="1"/>
      <protection/>
    </xf>
    <xf numFmtId="0" fontId="7" fillId="37" borderId="15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wrapText="1"/>
      <protection/>
    </xf>
    <xf numFmtId="182" fontId="11" fillId="38" borderId="49" xfId="47" applyNumberFormat="1" applyFont="1" applyFill="1" applyBorder="1" applyAlignment="1" applyProtection="1">
      <alignment horizontal="center" vertical="center" wrapText="1"/>
      <protection/>
    </xf>
    <xf numFmtId="182" fontId="11" fillId="38" borderId="12" xfId="47" applyNumberFormat="1" applyFont="1" applyFill="1" applyBorder="1" applyAlignment="1" applyProtection="1">
      <alignment horizontal="center" vertical="center" wrapText="1"/>
      <protection/>
    </xf>
    <xf numFmtId="0" fontId="7" fillId="39" borderId="63" xfId="0" applyFont="1" applyFill="1" applyBorder="1" applyAlignment="1" applyProtection="1">
      <alignment horizontal="center" vertical="center" wrapText="1"/>
      <protection/>
    </xf>
    <xf numFmtId="0" fontId="7" fillId="39" borderId="64" xfId="0" applyFont="1" applyFill="1" applyBorder="1" applyAlignment="1" applyProtection="1">
      <alignment horizontal="center" vertical="center" wrapText="1"/>
      <protection/>
    </xf>
    <xf numFmtId="0" fontId="7" fillId="39" borderId="65" xfId="0" applyFont="1" applyFill="1" applyBorder="1" applyAlignment="1" applyProtection="1">
      <alignment horizontal="center" vertical="center" wrapText="1"/>
      <protection/>
    </xf>
    <xf numFmtId="0" fontId="7" fillId="39" borderId="48" xfId="0" applyFont="1" applyFill="1" applyBorder="1" applyAlignment="1" applyProtection="1">
      <alignment horizontal="center" vertical="center" wrapText="1"/>
      <protection/>
    </xf>
    <xf numFmtId="0" fontId="7" fillId="39" borderId="15" xfId="0" applyFont="1" applyFill="1" applyBorder="1" applyAlignment="1" applyProtection="1">
      <alignment horizontal="center" vertical="center" wrapText="1"/>
      <protection/>
    </xf>
    <xf numFmtId="0" fontId="7" fillId="38" borderId="30" xfId="0" applyFont="1" applyFill="1" applyBorder="1" applyAlignment="1" applyProtection="1">
      <alignment horizontal="center" vertical="center" wrapText="1"/>
      <protection/>
    </xf>
    <xf numFmtId="0" fontId="7" fillId="38" borderId="58" xfId="0" applyFont="1" applyFill="1" applyBorder="1" applyAlignment="1" applyProtection="1">
      <alignment horizontal="center" vertical="center" wrapText="1"/>
      <protection/>
    </xf>
    <xf numFmtId="2" fontId="7" fillId="35" borderId="66" xfId="0" applyNumberFormat="1" applyFont="1" applyFill="1" applyBorder="1" applyAlignment="1" applyProtection="1">
      <alignment horizontal="center" vertical="center" wrapText="1"/>
      <protection/>
    </xf>
    <xf numFmtId="2" fontId="7" fillId="35" borderId="54" xfId="0" applyNumberFormat="1" applyFont="1" applyFill="1" applyBorder="1" applyAlignment="1" applyProtection="1">
      <alignment horizontal="center" vertical="center" wrapText="1"/>
      <protection/>
    </xf>
    <xf numFmtId="0" fontId="6" fillId="35" borderId="53" xfId="0" applyFont="1" applyFill="1" applyBorder="1" applyAlignment="1" applyProtection="1">
      <alignment horizontal="center" vertical="center" wrapText="1"/>
      <protection/>
    </xf>
    <xf numFmtId="0" fontId="6" fillId="35" borderId="67" xfId="0" applyFont="1" applyFill="1" applyBorder="1" applyAlignment="1" applyProtection="1">
      <alignment horizontal="center" vertical="center" wrapText="1"/>
      <protection/>
    </xf>
    <xf numFmtId="0" fontId="6" fillId="38" borderId="23" xfId="0" applyFont="1" applyFill="1" applyBorder="1" applyAlignment="1" applyProtection="1">
      <alignment horizontal="center" vertical="center" wrapText="1"/>
      <protection/>
    </xf>
    <xf numFmtId="0" fontId="6" fillId="38" borderId="60" xfId="0" applyFont="1" applyFill="1" applyBorder="1" applyAlignment="1" applyProtection="1">
      <alignment horizontal="center" vertical="center" wrapText="1"/>
      <protection/>
    </xf>
    <xf numFmtId="0" fontId="6" fillId="38" borderId="68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7" fillId="40" borderId="6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wrapText="1"/>
      <protection/>
    </xf>
    <xf numFmtId="0" fontId="6" fillId="38" borderId="20" xfId="0" applyFont="1" applyFill="1" applyBorder="1" applyAlignment="1" applyProtection="1">
      <alignment horizontal="center" vertical="center" wrapText="1"/>
      <protection/>
    </xf>
    <xf numFmtId="0" fontId="6" fillId="38" borderId="69" xfId="0" applyFont="1" applyFill="1" applyBorder="1" applyAlignment="1" applyProtection="1">
      <alignment horizontal="center" vertical="center" wrapText="1"/>
      <protection/>
    </xf>
    <xf numFmtId="0" fontId="7" fillId="36" borderId="61" xfId="0" applyFont="1" applyFill="1" applyBorder="1" applyAlignment="1" applyProtection="1">
      <alignment horizontal="center" vertical="center" wrapText="1"/>
      <protection/>
    </xf>
    <xf numFmtId="0" fontId="7" fillId="36" borderId="48" xfId="0" applyFont="1" applyFill="1" applyBorder="1" applyAlignment="1" applyProtection="1">
      <alignment horizontal="center" vertical="center" wrapText="1"/>
      <protection/>
    </xf>
    <xf numFmtId="0" fontId="6" fillId="34" borderId="61" xfId="0" applyFont="1" applyFill="1" applyBorder="1" applyAlignment="1" applyProtection="1">
      <alignment horizontal="center" vertical="center" wrapText="1"/>
      <protection/>
    </xf>
    <xf numFmtId="0" fontId="6" fillId="34" borderId="48" xfId="0" applyFont="1" applyFill="1" applyBorder="1" applyAlignment="1" applyProtection="1">
      <alignment horizontal="center" vertical="center" wrapText="1"/>
      <protection/>
    </xf>
    <xf numFmtId="0" fontId="7" fillId="41" borderId="40" xfId="0" applyFont="1" applyFill="1" applyBorder="1" applyAlignment="1" applyProtection="1">
      <alignment horizontal="center" vertical="center" wrapText="1"/>
      <protection/>
    </xf>
    <xf numFmtId="0" fontId="7" fillId="41" borderId="35" xfId="0" applyFont="1" applyFill="1" applyBorder="1" applyAlignment="1" applyProtection="1">
      <alignment horizontal="center" vertical="center" wrapText="1"/>
      <protection/>
    </xf>
    <xf numFmtId="0" fontId="7" fillId="33" borderId="61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6" borderId="15" xfId="0" applyFont="1" applyFill="1" applyBorder="1" applyAlignment="1" applyProtection="1">
      <alignment horizontal="center" vertical="center" wrapText="1"/>
      <protection/>
    </xf>
    <xf numFmtId="0" fontId="0" fillId="42" borderId="40" xfId="0" applyFont="1" applyFill="1" applyBorder="1" applyAlignment="1" applyProtection="1">
      <alignment horizontal="center" vertical="center" wrapText="1"/>
      <protection/>
    </xf>
    <xf numFmtId="0" fontId="0" fillId="42" borderId="35" xfId="0" applyFont="1" applyFill="1" applyBorder="1" applyAlignment="1" applyProtection="1">
      <alignment horizontal="center" vertical="center" wrapText="1"/>
      <protection/>
    </xf>
    <xf numFmtId="0" fontId="0" fillId="42" borderId="16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6" fillId="35" borderId="35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center" wrapText="1"/>
      <protection/>
    </xf>
    <xf numFmtId="0" fontId="6" fillId="36" borderId="22" xfId="0" applyFont="1" applyFill="1" applyBorder="1" applyAlignment="1" applyProtection="1">
      <alignment horizontal="center" vertical="center" wrapText="1"/>
      <protection/>
    </xf>
    <xf numFmtId="0" fontId="6" fillId="43" borderId="24" xfId="0" applyFont="1" applyFill="1" applyBorder="1" applyAlignment="1" applyProtection="1">
      <alignment horizontal="center" vertical="center" wrapText="1"/>
      <protection/>
    </xf>
    <xf numFmtId="0" fontId="6" fillId="43" borderId="22" xfId="0" applyFont="1" applyFill="1" applyBorder="1" applyAlignment="1" applyProtection="1">
      <alignment horizontal="center" vertical="center" wrapText="1"/>
      <protection/>
    </xf>
    <xf numFmtId="0" fontId="0" fillId="39" borderId="35" xfId="0" applyFont="1" applyFill="1" applyBorder="1" applyAlignment="1" applyProtection="1">
      <alignment horizontal="center" vertical="center" wrapText="1"/>
      <protection/>
    </xf>
    <xf numFmtId="0" fontId="0" fillId="35" borderId="35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44" borderId="35" xfId="0" applyFont="1" applyFill="1" applyBorder="1" applyAlignment="1">
      <alignment horizontal="center" vertical="center" wrapText="1"/>
    </xf>
    <xf numFmtId="0" fontId="0" fillId="44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7" fillId="40" borderId="7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wrapText="1"/>
      <protection/>
    </xf>
    <xf numFmtId="0" fontId="7" fillId="33" borderId="70" xfId="0" applyFont="1" applyFill="1" applyBorder="1" applyAlignment="1" applyProtection="1">
      <alignment horizontal="center" vertical="center" wrapText="1"/>
      <protection/>
    </xf>
    <xf numFmtId="0" fontId="6" fillId="43" borderId="17" xfId="0" applyFont="1" applyFill="1" applyBorder="1" applyAlignment="1" applyProtection="1">
      <alignment horizontal="center" vertical="center" wrapText="1"/>
      <protection/>
    </xf>
    <xf numFmtId="0" fontId="0" fillId="45" borderId="35" xfId="0" applyFont="1" applyFill="1" applyBorder="1" applyAlignment="1" applyProtection="1">
      <alignment horizontal="center" vertical="center" wrapText="1"/>
      <protection/>
    </xf>
    <xf numFmtId="0" fontId="0" fillId="36" borderId="35" xfId="0" applyFont="1" applyFill="1" applyBorder="1" applyAlignment="1" applyProtection="1">
      <alignment horizontal="center" vertical="center" wrapText="1"/>
      <protection/>
    </xf>
    <xf numFmtId="0" fontId="0" fillId="46" borderId="35" xfId="0" applyFont="1" applyFill="1" applyBorder="1" applyAlignment="1" applyProtection="1">
      <alignment horizontal="center" vertical="center" wrapText="1"/>
      <protection/>
    </xf>
    <xf numFmtId="0" fontId="0" fillId="40" borderId="35" xfId="0" applyFont="1" applyFill="1" applyBorder="1" applyAlignment="1" applyProtection="1">
      <alignment horizontal="center" vertical="center" wrapText="1"/>
      <protection/>
    </xf>
    <xf numFmtId="2" fontId="7" fillId="35" borderId="71" xfId="0" applyNumberFormat="1" applyFont="1" applyFill="1" applyBorder="1" applyAlignment="1" applyProtection="1">
      <alignment horizontal="center" vertical="center" wrapText="1"/>
      <protection/>
    </xf>
    <xf numFmtId="182" fontId="11" fillId="38" borderId="50" xfId="47" applyNumberFormat="1" applyFont="1" applyFill="1" applyBorder="1" applyAlignment="1" applyProtection="1">
      <alignment horizontal="center" vertical="center" wrapText="1"/>
      <protection/>
    </xf>
    <xf numFmtId="0" fontId="1" fillId="38" borderId="72" xfId="0" applyFont="1" applyFill="1" applyBorder="1" applyAlignment="1">
      <alignment horizontal="center" vertical="center"/>
    </xf>
    <xf numFmtId="0" fontId="1" fillId="38" borderId="70" xfId="0" applyFont="1" applyFill="1" applyBorder="1" applyAlignment="1">
      <alignment horizontal="center" vertical="center"/>
    </xf>
    <xf numFmtId="0" fontId="1" fillId="47" borderId="49" xfId="0" applyFont="1" applyFill="1" applyBorder="1" applyAlignment="1">
      <alignment horizontal="center" vertical="center"/>
    </xf>
    <xf numFmtId="0" fontId="1" fillId="47" borderId="50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J233"/>
  <sheetViews>
    <sheetView tabSelected="1" zoomScale="60" zoomScaleNormal="60" zoomScalePageLayoutView="0" workbookViewId="0" topLeftCell="A1">
      <selection activeCell="AR40" sqref="AR40"/>
    </sheetView>
  </sheetViews>
  <sheetFormatPr defaultColWidth="11.421875" defaultRowHeight="12.75"/>
  <cols>
    <col min="1" max="1" width="7.28125" style="1" customWidth="1"/>
    <col min="2" max="2" width="4.57421875" style="1" bestFit="1" customWidth="1"/>
    <col min="3" max="3" width="23.421875" style="1" customWidth="1"/>
    <col min="4" max="4" width="9.140625" style="1" customWidth="1"/>
    <col min="5" max="5" width="6.00390625" style="1" bestFit="1" customWidth="1"/>
    <col min="6" max="13" width="4.7109375" style="1" customWidth="1"/>
    <col min="14" max="14" width="6.8515625" style="1" customWidth="1"/>
    <col min="15" max="15" width="7.00390625" style="1" customWidth="1"/>
    <col min="16" max="16" width="7.57421875" style="1" bestFit="1" customWidth="1"/>
    <col min="17" max="24" width="4.7109375" style="1" customWidth="1"/>
    <col min="25" max="26" width="7.140625" style="1" customWidth="1"/>
    <col min="27" max="27" width="7.28125" style="1" customWidth="1"/>
    <col min="28" max="28" width="7.140625" style="1" bestFit="1" customWidth="1"/>
    <col min="29" max="30" width="6.140625" style="1" customWidth="1"/>
    <col min="31" max="31" width="8.7109375" style="1" bestFit="1" customWidth="1"/>
    <col min="32" max="36" width="6.140625" style="1" customWidth="1"/>
    <col min="37" max="37" width="6.00390625" style="1" customWidth="1"/>
    <col min="38" max="38" width="7.28125" style="1" customWidth="1"/>
    <col min="39" max="39" width="6.140625" style="1" customWidth="1"/>
    <col min="40" max="40" width="9.140625" style="1" bestFit="1" customWidth="1"/>
    <col min="41" max="41" width="13.421875" style="1" bestFit="1" customWidth="1"/>
    <col min="42" max="42" width="10.28125" style="1" customWidth="1"/>
    <col min="43" max="43" width="5.7109375" style="1" bestFit="1" customWidth="1"/>
    <col min="44" max="44" width="5.28125" style="1" customWidth="1"/>
    <col min="45" max="45" width="4.8515625" style="2" bestFit="1" customWidth="1"/>
    <col min="46" max="48" width="5.28125" style="1" customWidth="1"/>
    <col min="49" max="49" width="9.57421875" style="1" customWidth="1"/>
    <col min="50" max="50" width="6.8515625" style="1" customWidth="1"/>
    <col min="51" max="51" width="7.00390625" style="1" customWidth="1"/>
    <col min="52" max="52" width="16.140625" style="1" customWidth="1"/>
    <col min="53" max="59" width="5.28125" style="1" customWidth="1"/>
    <col min="60" max="60" width="10.7109375" style="1" customWidth="1"/>
    <col min="61" max="61" width="10.140625" style="1" customWidth="1"/>
    <col min="62" max="62" width="9.8515625" style="1" customWidth="1"/>
    <col min="63" max="63" width="10.8515625" style="1" customWidth="1"/>
    <col min="64" max="64" width="10.140625" style="1" customWidth="1"/>
    <col min="65" max="65" width="10.421875" style="1" customWidth="1"/>
    <col min="66" max="67" width="10.140625" style="1" customWidth="1"/>
    <col min="68" max="68" width="19.00390625" style="1" customWidth="1"/>
    <col min="69" max="16384" width="11.421875" style="1" customWidth="1"/>
  </cols>
  <sheetData>
    <row r="1" spans="1:43" ht="15" customHeight="1">
      <c r="A1" s="128" t="s">
        <v>52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82"/>
      <c r="R1" s="82"/>
      <c r="S1" s="82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Q1" s="3"/>
    </row>
    <row r="2" spans="1:41" ht="1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82"/>
      <c r="R2" s="82"/>
      <c r="S2" s="82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ht="13.5" customHeight="1" thickBot="1">
      <c r="A3" s="147" t="s">
        <v>53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  <c r="Q3" s="83"/>
      <c r="R3" s="83"/>
      <c r="S3" s="83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79.5" customHeight="1">
      <c r="A4" s="142" t="s">
        <v>54</v>
      </c>
      <c r="B4" s="143"/>
      <c r="C4" s="143"/>
      <c r="D4" s="170" t="s">
        <v>51</v>
      </c>
      <c r="E4" s="170"/>
      <c r="F4" s="171" t="s">
        <v>63</v>
      </c>
      <c r="G4" s="171"/>
      <c r="H4" s="171"/>
      <c r="I4" s="156" t="s">
        <v>55</v>
      </c>
      <c r="J4" s="156"/>
      <c r="K4" s="156"/>
      <c r="L4" s="157" t="s">
        <v>62</v>
      </c>
      <c r="M4" s="157"/>
      <c r="N4" s="157"/>
      <c r="O4" s="157"/>
      <c r="P4" s="158"/>
      <c r="Q4" s="83"/>
      <c r="R4" s="83"/>
      <c r="S4" s="83"/>
      <c r="T4" s="14"/>
      <c r="U4" s="14"/>
      <c r="V4" s="14"/>
      <c r="W4" s="140" t="s">
        <v>23</v>
      </c>
      <c r="X4" s="141"/>
      <c r="Y4" s="141"/>
      <c r="Z4" s="141"/>
      <c r="AA4" s="141"/>
      <c r="AB4" s="141"/>
      <c r="AC4" s="141"/>
      <c r="AD4" s="141"/>
      <c r="AE4" s="15">
        <f>SUM($AB1:$AB825)</f>
        <v>-25.780534879040232</v>
      </c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ht="67.5" customHeight="1">
      <c r="A5" s="142"/>
      <c r="B5" s="143"/>
      <c r="C5" s="143"/>
      <c r="D5" s="169" t="s">
        <v>45</v>
      </c>
      <c r="E5" s="169"/>
      <c r="F5" s="148" t="s">
        <v>50</v>
      </c>
      <c r="G5" s="148"/>
      <c r="H5" s="148"/>
      <c r="I5" s="168" t="s">
        <v>64</v>
      </c>
      <c r="J5" s="168"/>
      <c r="K5" s="168"/>
      <c r="L5" s="168"/>
      <c r="M5" s="168"/>
      <c r="N5" s="159" t="s">
        <v>65</v>
      </c>
      <c r="O5" s="159"/>
      <c r="P5" s="160"/>
      <c r="Q5" s="83"/>
      <c r="R5" s="83"/>
      <c r="S5" s="83"/>
      <c r="T5" s="14"/>
      <c r="U5" s="14"/>
      <c r="V5" s="14"/>
      <c r="W5" s="150" t="s">
        <v>24</v>
      </c>
      <c r="X5" s="151"/>
      <c r="Y5" s="151"/>
      <c r="Z5" s="151"/>
      <c r="AA5" s="151"/>
      <c r="AB5" s="151"/>
      <c r="AC5" s="151"/>
      <c r="AD5" s="151"/>
      <c r="AE5" s="16">
        <f>SUM(AN1:AN9825)</f>
        <v>219.673211852707</v>
      </c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24.75" customHeight="1" thickBot="1">
      <c r="A6" s="154" t="s">
        <v>56</v>
      </c>
      <c r="B6" s="155"/>
      <c r="C6" s="155"/>
      <c r="D6" s="155"/>
      <c r="E6" s="155"/>
      <c r="F6" s="155">
        <v>100</v>
      </c>
      <c r="G6" s="155"/>
      <c r="H6" s="155" t="s">
        <v>57</v>
      </c>
      <c r="I6" s="155"/>
      <c r="J6" s="155"/>
      <c r="K6" s="155"/>
      <c r="L6" s="155"/>
      <c r="M6" s="155"/>
      <c r="N6" s="155"/>
      <c r="O6" s="155">
        <v>13</v>
      </c>
      <c r="P6" s="167"/>
      <c r="Q6" s="85"/>
      <c r="R6" s="84"/>
      <c r="S6" s="85"/>
      <c r="T6" s="14"/>
      <c r="U6" s="14"/>
      <c r="V6" s="14"/>
      <c r="W6" s="152" t="s">
        <v>13</v>
      </c>
      <c r="X6" s="153"/>
      <c r="Y6" s="153"/>
      <c r="Z6" s="153"/>
      <c r="AA6" s="153"/>
      <c r="AB6" s="153"/>
      <c r="AC6" s="153"/>
      <c r="AD6" s="153"/>
      <c r="AE6" s="17">
        <f>$AE$4+$AE$5</f>
        <v>193.89267697366677</v>
      </c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3.5" thickBot="1">
      <c r="A7" s="18"/>
      <c r="B7" s="18"/>
      <c r="C7" s="18"/>
      <c r="D7" s="18"/>
      <c r="E7" s="18"/>
      <c r="F7" s="18"/>
      <c r="G7" s="18"/>
      <c r="H7" s="18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5" s="32" customFormat="1" ht="29.25" customHeight="1">
      <c r="A8" s="134" t="s">
        <v>58</v>
      </c>
      <c r="B8" s="110" t="s">
        <v>5</v>
      </c>
      <c r="C8" s="166" t="s">
        <v>10</v>
      </c>
      <c r="D8" s="108" t="s">
        <v>9</v>
      </c>
      <c r="E8" s="164" t="s">
        <v>19</v>
      </c>
      <c r="F8" s="138" t="s">
        <v>59</v>
      </c>
      <c r="G8" s="139"/>
      <c r="H8" s="139"/>
      <c r="I8" s="139"/>
      <c r="J8" s="139"/>
      <c r="K8" s="139"/>
      <c r="L8" s="139"/>
      <c r="M8" s="139"/>
      <c r="N8" s="139" t="s">
        <v>11</v>
      </c>
      <c r="O8" s="139"/>
      <c r="P8" s="146"/>
      <c r="Q8" s="116" t="s">
        <v>60</v>
      </c>
      <c r="R8" s="117"/>
      <c r="S8" s="117"/>
      <c r="T8" s="117"/>
      <c r="U8" s="117"/>
      <c r="V8" s="117"/>
      <c r="W8" s="117"/>
      <c r="X8" s="117"/>
      <c r="Y8" s="117" t="s">
        <v>11</v>
      </c>
      <c r="Z8" s="117"/>
      <c r="AA8" s="118"/>
      <c r="AB8" s="144" t="s">
        <v>18</v>
      </c>
      <c r="AC8" s="114" t="s">
        <v>61</v>
      </c>
      <c r="AD8" s="115"/>
      <c r="AE8" s="115"/>
      <c r="AF8" s="115"/>
      <c r="AG8" s="115"/>
      <c r="AH8" s="115"/>
      <c r="AI8" s="115"/>
      <c r="AJ8" s="116"/>
      <c r="AK8" s="117" t="s">
        <v>11</v>
      </c>
      <c r="AL8" s="117"/>
      <c r="AM8" s="118"/>
      <c r="AN8" s="123" t="s">
        <v>7</v>
      </c>
      <c r="AO8" s="119" t="s">
        <v>12</v>
      </c>
      <c r="AS8" s="33"/>
    </row>
    <row r="9" spans="1:62" s="32" customFormat="1" ht="33" thickBot="1">
      <c r="A9" s="135"/>
      <c r="B9" s="111"/>
      <c r="C9" s="165"/>
      <c r="D9" s="109"/>
      <c r="E9" s="165"/>
      <c r="F9" s="34" t="s">
        <v>6</v>
      </c>
      <c r="G9" s="35" t="s">
        <v>0</v>
      </c>
      <c r="H9" s="35" t="s">
        <v>1</v>
      </c>
      <c r="I9" s="35" t="s">
        <v>2</v>
      </c>
      <c r="J9" s="35" t="s">
        <v>46</v>
      </c>
      <c r="K9" s="35" t="s">
        <v>4</v>
      </c>
      <c r="L9" s="35" t="s">
        <v>47</v>
      </c>
      <c r="M9" s="35" t="s">
        <v>3</v>
      </c>
      <c r="N9" s="25" t="s">
        <v>25</v>
      </c>
      <c r="O9" s="25" t="s">
        <v>26</v>
      </c>
      <c r="P9" s="27" t="s">
        <v>37</v>
      </c>
      <c r="Q9" s="36" t="s">
        <v>6</v>
      </c>
      <c r="R9" s="37" t="s">
        <v>0</v>
      </c>
      <c r="S9" s="37" t="s">
        <v>1</v>
      </c>
      <c r="T9" s="37" t="s">
        <v>2</v>
      </c>
      <c r="U9" s="37" t="s">
        <v>46</v>
      </c>
      <c r="V9" s="37" t="s">
        <v>4</v>
      </c>
      <c r="W9" s="37" t="s">
        <v>47</v>
      </c>
      <c r="X9" s="37" t="s">
        <v>3</v>
      </c>
      <c r="Y9" s="29" t="s">
        <v>27</v>
      </c>
      <c r="Z9" s="29" t="s">
        <v>28</v>
      </c>
      <c r="AA9" s="30" t="s">
        <v>38</v>
      </c>
      <c r="AB9" s="145"/>
      <c r="AC9" s="37" t="s">
        <v>33</v>
      </c>
      <c r="AD9" s="37" t="s">
        <v>34</v>
      </c>
      <c r="AE9" s="28" t="s">
        <v>29</v>
      </c>
      <c r="AF9" s="28" t="s">
        <v>30</v>
      </c>
      <c r="AG9" s="28" t="s">
        <v>48</v>
      </c>
      <c r="AH9" s="28" t="s">
        <v>31</v>
      </c>
      <c r="AI9" s="28" t="s">
        <v>49</v>
      </c>
      <c r="AJ9" s="28" t="s">
        <v>32</v>
      </c>
      <c r="AK9" s="29" t="s">
        <v>35</v>
      </c>
      <c r="AL9" s="29" t="s">
        <v>36</v>
      </c>
      <c r="AM9" s="29" t="s">
        <v>39</v>
      </c>
      <c r="AN9" s="124"/>
      <c r="AO9" s="120"/>
      <c r="AQ9" s="38"/>
      <c r="AR9" s="38"/>
      <c r="AS9" s="39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</row>
    <row r="10" spans="1:61" s="32" customFormat="1" ht="24" customHeight="1">
      <c r="A10" s="105" t="s">
        <v>66</v>
      </c>
      <c r="B10" s="31">
        <v>59</v>
      </c>
      <c r="C10" s="40" t="s">
        <v>80</v>
      </c>
      <c r="D10" s="41"/>
      <c r="E10" s="89" t="s">
        <v>127</v>
      </c>
      <c r="F10" s="87"/>
      <c r="G10" s="56"/>
      <c r="H10" s="56"/>
      <c r="I10" s="56"/>
      <c r="J10" s="56"/>
      <c r="K10" s="56"/>
      <c r="L10" s="56"/>
      <c r="M10" s="56"/>
      <c r="N10" s="42">
        <f>(3*$F10)+(2*$G10)+$H10+$I10+$J10+$K10+$L10+M10</f>
        <v>0</v>
      </c>
      <c r="O10" s="43">
        <f aca="true" t="shared" si="0" ref="O10:O21">IF($N10&lt;&gt;0,(($N10-$O$6)/($F$6-$O$6))*100,0)</f>
        <v>0</v>
      </c>
      <c r="P10" s="44">
        <f aca="true" t="shared" si="1" ref="P10:P20">($O10*$B10)/100</f>
        <v>0</v>
      </c>
      <c r="Q10" s="45">
        <v>8</v>
      </c>
      <c r="R10" s="45">
        <v>2</v>
      </c>
      <c r="S10" s="45">
        <v>4</v>
      </c>
      <c r="T10" s="45">
        <v>1</v>
      </c>
      <c r="U10" s="45">
        <v>4</v>
      </c>
      <c r="V10" s="45">
        <v>4</v>
      </c>
      <c r="W10" s="45">
        <v>2</v>
      </c>
      <c r="X10" s="45">
        <v>4</v>
      </c>
      <c r="Y10" s="46">
        <f aca="true" t="shared" si="2" ref="Y10:Y20">(3*$Q10)+(2*$R10)+$S10+$T10+$U10+$V10+$W10+$X10</f>
        <v>47</v>
      </c>
      <c r="Z10" s="73">
        <f>IF($Y10&lt;&gt;0,(($Y10-$O$6)/($F$6-$O$6))*100,0)</f>
        <v>39.08045977011494</v>
      </c>
      <c r="AA10" s="47">
        <f aca="true" t="shared" si="3" ref="AA10:AA20">($Z10*$B10)/100</f>
        <v>23.057471264367813</v>
      </c>
      <c r="AB10" s="48"/>
      <c r="AC10" s="49">
        <v>4</v>
      </c>
      <c r="AD10" s="49">
        <v>1</v>
      </c>
      <c r="AE10" s="49">
        <v>2</v>
      </c>
      <c r="AF10" s="49">
        <v>1</v>
      </c>
      <c r="AG10" s="49">
        <v>4</v>
      </c>
      <c r="AH10" s="49">
        <v>4</v>
      </c>
      <c r="AI10" s="49">
        <v>2</v>
      </c>
      <c r="AJ10" s="49">
        <v>2</v>
      </c>
      <c r="AK10" s="50">
        <f aca="true" t="shared" si="4" ref="AK10:AK20">(3*$AC10)+(2*$AD10)+$AE10+$AF10+$AG10+$AH10+$AI10+$AJ10</f>
        <v>29</v>
      </c>
      <c r="AL10" s="46">
        <f>IF($AK10&lt;&gt;0,(($AK10-$O$6)/($F$6-$O$6))*100,0)</f>
        <v>18.39080459770115</v>
      </c>
      <c r="AM10" s="47">
        <f aca="true" t="shared" si="5" ref="AM10:AM20">($AL10*$B10)/100</f>
        <v>10.850574712643677</v>
      </c>
      <c r="AN10" s="121">
        <f>$AO21-$AB21</f>
        <v>9.44623764793586</v>
      </c>
      <c r="AO10" s="112"/>
      <c r="AP10" s="33"/>
      <c r="AQ10" s="38"/>
      <c r="AR10" s="38"/>
      <c r="AS10" s="39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</row>
    <row r="11" spans="1:61" s="32" customFormat="1" ht="24" customHeight="1">
      <c r="A11" s="106"/>
      <c r="B11" s="51">
        <v>59</v>
      </c>
      <c r="C11" s="52" t="s">
        <v>81</v>
      </c>
      <c r="D11" s="53"/>
      <c r="E11" s="90" t="s">
        <v>127</v>
      </c>
      <c r="F11" s="88"/>
      <c r="G11" s="63"/>
      <c r="H11" s="63"/>
      <c r="I11" s="63"/>
      <c r="J11" s="63"/>
      <c r="K11" s="63"/>
      <c r="L11" s="63"/>
      <c r="M11" s="63"/>
      <c r="N11" s="86">
        <f>(3*$F11)+(2*$G11)+$H11+$I11+$J11+$K11+$L11+M11</f>
        <v>0</v>
      </c>
      <c r="O11" s="57">
        <f t="shared" si="0"/>
        <v>0</v>
      </c>
      <c r="P11" s="58">
        <f t="shared" si="1"/>
        <v>0</v>
      </c>
      <c r="Q11" s="59">
        <v>8</v>
      </c>
      <c r="R11" s="60">
        <v>1</v>
      </c>
      <c r="S11" s="60">
        <v>4</v>
      </c>
      <c r="T11" s="60">
        <v>1</v>
      </c>
      <c r="U11" s="60">
        <v>2</v>
      </c>
      <c r="V11" s="60">
        <v>4</v>
      </c>
      <c r="W11" s="60">
        <v>2</v>
      </c>
      <c r="X11" s="60">
        <v>4</v>
      </c>
      <c r="Y11" s="46">
        <f t="shared" si="2"/>
        <v>43</v>
      </c>
      <c r="Z11" s="50">
        <f aca="true" t="shared" si="6" ref="Z11:Z21">IF($Y11&lt;&gt;0,(($Y11-$O$6)/($F$6-$O$6))*100,0)</f>
        <v>34.48275862068966</v>
      </c>
      <c r="AA11" s="47">
        <f t="shared" si="3"/>
        <v>20.344827586206897</v>
      </c>
      <c r="AB11" s="61"/>
      <c r="AC11" s="60">
        <v>4</v>
      </c>
      <c r="AD11" s="60">
        <v>1</v>
      </c>
      <c r="AE11" s="60">
        <v>2</v>
      </c>
      <c r="AF11" s="60">
        <v>1</v>
      </c>
      <c r="AG11" s="60">
        <v>2</v>
      </c>
      <c r="AH11" s="60">
        <v>4</v>
      </c>
      <c r="AI11" s="60">
        <v>2</v>
      </c>
      <c r="AJ11" s="60">
        <v>2</v>
      </c>
      <c r="AK11" s="50">
        <f t="shared" si="4"/>
        <v>27</v>
      </c>
      <c r="AL11" s="46">
        <f aca="true" t="shared" si="7" ref="AL11:AL20">IF($AK11&lt;&gt;0,(($AK11-$Q$6)/($F$6-$Q$6))*100,0)</f>
        <v>27</v>
      </c>
      <c r="AM11" s="47">
        <f t="shared" si="5"/>
        <v>15.93</v>
      </c>
      <c r="AN11" s="122"/>
      <c r="AO11" s="113"/>
      <c r="AP11" s="33"/>
      <c r="AQ11" s="38"/>
      <c r="AR11" s="38"/>
      <c r="AS11" s="39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</row>
    <row r="12" spans="1:61" s="32" customFormat="1" ht="24" customHeight="1">
      <c r="A12" s="106"/>
      <c r="B12" s="51">
        <v>59</v>
      </c>
      <c r="C12" s="52" t="s">
        <v>82</v>
      </c>
      <c r="D12" s="53"/>
      <c r="E12" s="90" t="s">
        <v>127</v>
      </c>
      <c r="F12" s="88"/>
      <c r="G12" s="63"/>
      <c r="H12" s="63"/>
      <c r="I12" s="63"/>
      <c r="J12" s="63"/>
      <c r="K12" s="63"/>
      <c r="L12" s="63"/>
      <c r="M12" s="63"/>
      <c r="N12" s="86">
        <f aca="true" t="shared" si="8" ref="N12:N20">(3*$F12)+(2*$G12)+$H12+$I12+$J12+$K12+$L12+M12</f>
        <v>0</v>
      </c>
      <c r="O12" s="57">
        <f t="shared" si="0"/>
        <v>0</v>
      </c>
      <c r="P12" s="58">
        <f t="shared" si="1"/>
        <v>0</v>
      </c>
      <c r="Q12" s="59">
        <v>8</v>
      </c>
      <c r="R12" s="60">
        <v>1</v>
      </c>
      <c r="S12" s="60">
        <v>4</v>
      </c>
      <c r="T12" s="60">
        <v>1</v>
      </c>
      <c r="U12" s="60">
        <v>2</v>
      </c>
      <c r="V12" s="60">
        <v>4</v>
      </c>
      <c r="W12" s="60">
        <v>2</v>
      </c>
      <c r="X12" s="60">
        <v>4</v>
      </c>
      <c r="Y12" s="46">
        <f t="shared" si="2"/>
        <v>43</v>
      </c>
      <c r="Z12" s="50">
        <f t="shared" si="6"/>
        <v>34.48275862068966</v>
      </c>
      <c r="AA12" s="47">
        <f t="shared" si="3"/>
        <v>20.344827586206897</v>
      </c>
      <c r="AB12" s="61"/>
      <c r="AC12" s="60">
        <v>4</v>
      </c>
      <c r="AD12" s="60">
        <v>1</v>
      </c>
      <c r="AE12" s="60">
        <v>2</v>
      </c>
      <c r="AF12" s="60">
        <v>1</v>
      </c>
      <c r="AG12" s="60">
        <v>2</v>
      </c>
      <c r="AH12" s="60">
        <v>4</v>
      </c>
      <c r="AI12" s="60">
        <v>2</v>
      </c>
      <c r="AJ12" s="60">
        <v>2</v>
      </c>
      <c r="AK12" s="50">
        <f t="shared" si="4"/>
        <v>27</v>
      </c>
      <c r="AL12" s="46">
        <f t="shared" si="7"/>
        <v>27</v>
      </c>
      <c r="AM12" s="47">
        <f t="shared" si="5"/>
        <v>15.93</v>
      </c>
      <c r="AN12" s="122"/>
      <c r="AO12" s="113"/>
      <c r="AP12" s="33"/>
      <c r="AQ12" s="38"/>
      <c r="AR12" s="38"/>
      <c r="AS12" s="39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</row>
    <row r="13" spans="1:61" s="32" customFormat="1" ht="24" customHeight="1">
      <c r="A13" s="106"/>
      <c r="B13" s="51">
        <v>59</v>
      </c>
      <c r="C13" s="52" t="s">
        <v>83</v>
      </c>
      <c r="D13" s="53"/>
      <c r="E13" s="90" t="s">
        <v>127</v>
      </c>
      <c r="F13" s="88"/>
      <c r="G13" s="63"/>
      <c r="H13" s="63"/>
      <c r="I13" s="63"/>
      <c r="J13" s="63"/>
      <c r="K13" s="63"/>
      <c r="L13" s="63"/>
      <c r="M13" s="63"/>
      <c r="N13" s="86">
        <f t="shared" si="8"/>
        <v>0</v>
      </c>
      <c r="O13" s="57">
        <f t="shared" si="0"/>
        <v>0</v>
      </c>
      <c r="P13" s="58">
        <f t="shared" si="1"/>
        <v>0</v>
      </c>
      <c r="Q13" s="59">
        <v>12</v>
      </c>
      <c r="R13" s="60">
        <v>4</v>
      </c>
      <c r="S13" s="60">
        <v>4</v>
      </c>
      <c r="T13" s="60">
        <v>2</v>
      </c>
      <c r="U13" s="60">
        <v>12</v>
      </c>
      <c r="V13" s="60">
        <v>4</v>
      </c>
      <c r="W13" s="60">
        <v>2</v>
      </c>
      <c r="X13" s="60">
        <v>4</v>
      </c>
      <c r="Y13" s="46">
        <f t="shared" si="2"/>
        <v>72</v>
      </c>
      <c r="Z13" s="50">
        <f t="shared" si="6"/>
        <v>67.81609195402298</v>
      </c>
      <c r="AA13" s="47">
        <f t="shared" si="3"/>
        <v>40.01149425287356</v>
      </c>
      <c r="AB13" s="61"/>
      <c r="AC13" s="60">
        <v>8</v>
      </c>
      <c r="AD13" s="60">
        <v>1</v>
      </c>
      <c r="AE13" s="60">
        <v>2</v>
      </c>
      <c r="AF13" s="60">
        <v>1</v>
      </c>
      <c r="AG13" s="60">
        <v>4</v>
      </c>
      <c r="AH13" s="60">
        <v>4</v>
      </c>
      <c r="AI13" s="60">
        <v>2</v>
      </c>
      <c r="AJ13" s="60">
        <v>2</v>
      </c>
      <c r="AK13" s="50">
        <f t="shared" si="4"/>
        <v>41</v>
      </c>
      <c r="AL13" s="46">
        <f t="shared" si="7"/>
        <v>41</v>
      </c>
      <c r="AM13" s="47">
        <f t="shared" si="5"/>
        <v>24.19</v>
      </c>
      <c r="AN13" s="122"/>
      <c r="AO13" s="113"/>
      <c r="AP13" s="33"/>
      <c r="AQ13" s="38"/>
      <c r="AR13" s="38"/>
      <c r="AS13" s="39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</row>
    <row r="14" spans="1:61" s="32" customFormat="1" ht="41.25">
      <c r="A14" s="106"/>
      <c r="B14" s="51">
        <v>59</v>
      </c>
      <c r="C14" s="52" t="s">
        <v>84</v>
      </c>
      <c r="D14" s="53"/>
      <c r="E14" s="54" t="s">
        <v>127</v>
      </c>
      <c r="F14" s="55"/>
      <c r="G14" s="56"/>
      <c r="H14" s="56"/>
      <c r="I14" s="56"/>
      <c r="J14" s="56"/>
      <c r="K14" s="56"/>
      <c r="L14" s="56"/>
      <c r="M14" s="56"/>
      <c r="N14" s="57">
        <f t="shared" si="8"/>
        <v>0</v>
      </c>
      <c r="O14" s="57">
        <f t="shared" si="0"/>
        <v>0</v>
      </c>
      <c r="P14" s="58">
        <f t="shared" si="1"/>
        <v>0</v>
      </c>
      <c r="Q14" s="59">
        <v>8</v>
      </c>
      <c r="R14" s="60">
        <v>1</v>
      </c>
      <c r="S14" s="60">
        <v>4</v>
      </c>
      <c r="T14" s="60">
        <v>1</v>
      </c>
      <c r="U14" s="60">
        <v>2</v>
      </c>
      <c r="V14" s="60">
        <v>4</v>
      </c>
      <c r="W14" s="60">
        <v>2</v>
      </c>
      <c r="X14" s="60">
        <v>4</v>
      </c>
      <c r="Y14" s="46">
        <f t="shared" si="2"/>
        <v>43</v>
      </c>
      <c r="Z14" s="50">
        <f t="shared" si="6"/>
        <v>34.48275862068966</v>
      </c>
      <c r="AA14" s="47">
        <f t="shared" si="3"/>
        <v>20.344827586206897</v>
      </c>
      <c r="AB14" s="61"/>
      <c r="AC14" s="60">
        <v>4</v>
      </c>
      <c r="AD14" s="60">
        <v>1</v>
      </c>
      <c r="AE14" s="60">
        <v>2</v>
      </c>
      <c r="AF14" s="60">
        <v>1</v>
      </c>
      <c r="AG14" s="60">
        <v>2</v>
      </c>
      <c r="AH14" s="60">
        <v>4</v>
      </c>
      <c r="AI14" s="60">
        <v>2</v>
      </c>
      <c r="AJ14" s="60">
        <v>2</v>
      </c>
      <c r="AK14" s="50">
        <f t="shared" si="4"/>
        <v>27</v>
      </c>
      <c r="AL14" s="46">
        <f t="shared" si="7"/>
        <v>27</v>
      </c>
      <c r="AM14" s="47">
        <f t="shared" si="5"/>
        <v>15.93</v>
      </c>
      <c r="AN14" s="122"/>
      <c r="AO14" s="113"/>
      <c r="AP14" s="33"/>
      <c r="AQ14" s="38"/>
      <c r="AR14" s="38"/>
      <c r="AS14" s="39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</row>
    <row r="15" spans="1:61" s="32" customFormat="1" ht="13.5">
      <c r="A15" s="106"/>
      <c r="B15" s="51">
        <v>59</v>
      </c>
      <c r="C15" s="52" t="s">
        <v>89</v>
      </c>
      <c r="D15" s="53"/>
      <c r="E15" s="54" t="s">
        <v>128</v>
      </c>
      <c r="F15" s="55">
        <v>8</v>
      </c>
      <c r="G15" s="56">
        <v>4</v>
      </c>
      <c r="H15" s="56">
        <v>2</v>
      </c>
      <c r="I15" s="56">
        <v>4</v>
      </c>
      <c r="J15" s="56">
        <v>2</v>
      </c>
      <c r="K15" s="56">
        <v>4</v>
      </c>
      <c r="L15" s="56">
        <v>2</v>
      </c>
      <c r="M15" s="56">
        <v>4</v>
      </c>
      <c r="N15" s="57">
        <f t="shared" si="8"/>
        <v>50</v>
      </c>
      <c r="O15" s="57">
        <f t="shared" si="0"/>
        <v>42.5287356321839</v>
      </c>
      <c r="P15" s="58">
        <f t="shared" si="1"/>
        <v>25.091954022988503</v>
      </c>
      <c r="Q15" s="59"/>
      <c r="R15" s="60"/>
      <c r="S15" s="60"/>
      <c r="T15" s="60"/>
      <c r="U15" s="60"/>
      <c r="V15" s="60"/>
      <c r="W15" s="60"/>
      <c r="X15" s="60"/>
      <c r="Y15" s="46">
        <f t="shared" si="2"/>
        <v>0</v>
      </c>
      <c r="Z15" s="50">
        <f t="shared" si="6"/>
        <v>0</v>
      </c>
      <c r="AA15" s="47">
        <f t="shared" si="3"/>
        <v>0</v>
      </c>
      <c r="AB15" s="61"/>
      <c r="AC15" s="60"/>
      <c r="AD15" s="60"/>
      <c r="AE15" s="60"/>
      <c r="AF15" s="60"/>
      <c r="AG15" s="60"/>
      <c r="AH15" s="60"/>
      <c r="AI15" s="60"/>
      <c r="AJ15" s="60"/>
      <c r="AK15" s="50"/>
      <c r="AL15" s="46"/>
      <c r="AM15" s="47"/>
      <c r="AN15" s="122"/>
      <c r="AO15" s="113"/>
      <c r="AP15" s="33"/>
      <c r="AQ15" s="38"/>
      <c r="AR15" s="38"/>
      <c r="AS15" s="39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</row>
    <row r="16" spans="1:61" s="32" customFormat="1" ht="27">
      <c r="A16" s="106"/>
      <c r="B16" s="51">
        <v>59</v>
      </c>
      <c r="C16" s="52" t="s">
        <v>94</v>
      </c>
      <c r="D16" s="53"/>
      <c r="E16" s="54" t="s">
        <v>128</v>
      </c>
      <c r="F16" s="55">
        <v>8</v>
      </c>
      <c r="G16" s="56">
        <v>4</v>
      </c>
      <c r="H16" s="56">
        <v>2</v>
      </c>
      <c r="I16" s="56">
        <v>4</v>
      </c>
      <c r="J16" s="56">
        <v>2</v>
      </c>
      <c r="K16" s="56">
        <v>4</v>
      </c>
      <c r="L16" s="56">
        <v>2</v>
      </c>
      <c r="M16" s="56">
        <v>4</v>
      </c>
      <c r="N16" s="57">
        <f t="shared" si="8"/>
        <v>50</v>
      </c>
      <c r="O16" s="57">
        <f t="shared" si="0"/>
        <v>42.5287356321839</v>
      </c>
      <c r="P16" s="58">
        <f t="shared" si="1"/>
        <v>25.091954022988503</v>
      </c>
      <c r="Q16" s="59"/>
      <c r="R16" s="60"/>
      <c r="S16" s="60"/>
      <c r="T16" s="60"/>
      <c r="U16" s="60"/>
      <c r="V16" s="60"/>
      <c r="W16" s="60"/>
      <c r="X16" s="60"/>
      <c r="Y16" s="46">
        <f t="shared" si="2"/>
        <v>0</v>
      </c>
      <c r="Z16" s="50">
        <f t="shared" si="6"/>
        <v>0</v>
      </c>
      <c r="AA16" s="47">
        <f t="shared" si="3"/>
        <v>0</v>
      </c>
      <c r="AB16" s="61"/>
      <c r="AC16" s="60"/>
      <c r="AD16" s="60"/>
      <c r="AE16" s="60"/>
      <c r="AF16" s="60"/>
      <c r="AG16" s="60"/>
      <c r="AH16" s="60"/>
      <c r="AI16" s="60"/>
      <c r="AJ16" s="60"/>
      <c r="AK16" s="50"/>
      <c r="AL16" s="46"/>
      <c r="AM16" s="47"/>
      <c r="AN16" s="122"/>
      <c r="AO16" s="113"/>
      <c r="AP16" s="33"/>
      <c r="AQ16" s="38"/>
      <c r="AR16" s="38"/>
      <c r="AS16" s="39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</row>
    <row r="17" spans="1:61" s="32" customFormat="1" ht="24" customHeight="1">
      <c r="A17" s="106"/>
      <c r="B17" s="51">
        <v>59</v>
      </c>
      <c r="C17" s="52" t="s">
        <v>85</v>
      </c>
      <c r="D17" s="53"/>
      <c r="E17" s="54" t="s">
        <v>127</v>
      </c>
      <c r="F17" s="62"/>
      <c r="G17" s="63"/>
      <c r="H17" s="63"/>
      <c r="I17" s="63"/>
      <c r="J17" s="63"/>
      <c r="K17" s="63"/>
      <c r="L17" s="63"/>
      <c r="M17" s="63"/>
      <c r="N17" s="57">
        <f t="shared" si="8"/>
        <v>0</v>
      </c>
      <c r="O17" s="57">
        <f t="shared" si="0"/>
        <v>0</v>
      </c>
      <c r="P17" s="58">
        <f t="shared" si="1"/>
        <v>0</v>
      </c>
      <c r="Q17" s="59">
        <v>12</v>
      </c>
      <c r="R17" s="60">
        <v>2</v>
      </c>
      <c r="S17" s="60">
        <v>4</v>
      </c>
      <c r="T17" s="60">
        <v>1</v>
      </c>
      <c r="U17" s="60">
        <v>4</v>
      </c>
      <c r="V17" s="60">
        <v>4</v>
      </c>
      <c r="W17" s="60">
        <v>2</v>
      </c>
      <c r="X17" s="60">
        <v>4</v>
      </c>
      <c r="Y17" s="46">
        <f t="shared" si="2"/>
        <v>59</v>
      </c>
      <c r="Z17" s="50">
        <f t="shared" si="6"/>
        <v>52.87356321839081</v>
      </c>
      <c r="AA17" s="47">
        <f t="shared" si="3"/>
        <v>31.195402298850578</v>
      </c>
      <c r="AB17" s="61"/>
      <c r="AC17" s="60">
        <v>8</v>
      </c>
      <c r="AD17" s="60">
        <v>1</v>
      </c>
      <c r="AE17" s="60">
        <v>2</v>
      </c>
      <c r="AF17" s="60">
        <v>1</v>
      </c>
      <c r="AG17" s="60">
        <v>4</v>
      </c>
      <c r="AH17" s="60">
        <v>4</v>
      </c>
      <c r="AI17" s="60">
        <v>2</v>
      </c>
      <c r="AJ17" s="60">
        <v>2</v>
      </c>
      <c r="AK17" s="50">
        <f t="shared" si="4"/>
        <v>41</v>
      </c>
      <c r="AL17" s="46">
        <f t="shared" si="7"/>
        <v>41</v>
      </c>
      <c r="AM17" s="47">
        <f t="shared" si="5"/>
        <v>24.19</v>
      </c>
      <c r="AN17" s="122"/>
      <c r="AO17" s="113"/>
      <c r="AP17" s="33"/>
      <c r="AQ17" s="38"/>
      <c r="AR17" s="38"/>
      <c r="AS17" s="39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</row>
    <row r="18" spans="1:61" s="32" customFormat="1" ht="24" customHeight="1">
      <c r="A18" s="106"/>
      <c r="B18" s="51">
        <v>59</v>
      </c>
      <c r="C18" s="52" t="s">
        <v>86</v>
      </c>
      <c r="D18" s="53"/>
      <c r="E18" s="54" t="s">
        <v>127</v>
      </c>
      <c r="F18" s="62"/>
      <c r="G18" s="63"/>
      <c r="H18" s="63"/>
      <c r="I18" s="63"/>
      <c r="J18" s="63"/>
      <c r="K18" s="63"/>
      <c r="L18" s="63"/>
      <c r="M18" s="63"/>
      <c r="N18" s="57">
        <f t="shared" si="8"/>
        <v>0</v>
      </c>
      <c r="O18" s="57">
        <f t="shared" si="0"/>
        <v>0</v>
      </c>
      <c r="P18" s="58">
        <f t="shared" si="1"/>
        <v>0</v>
      </c>
      <c r="Q18" s="59">
        <v>8</v>
      </c>
      <c r="R18" s="60">
        <v>2</v>
      </c>
      <c r="S18" s="60">
        <v>4</v>
      </c>
      <c r="T18" s="60">
        <v>1</v>
      </c>
      <c r="U18" s="60">
        <v>4</v>
      </c>
      <c r="V18" s="60">
        <v>4</v>
      </c>
      <c r="W18" s="60">
        <v>2</v>
      </c>
      <c r="X18" s="60">
        <v>4</v>
      </c>
      <c r="Y18" s="46">
        <f t="shared" si="2"/>
        <v>47</v>
      </c>
      <c r="Z18" s="50">
        <f t="shared" si="6"/>
        <v>39.08045977011494</v>
      </c>
      <c r="AA18" s="47">
        <f t="shared" si="3"/>
        <v>23.057471264367813</v>
      </c>
      <c r="AB18" s="61"/>
      <c r="AC18" s="60">
        <v>4</v>
      </c>
      <c r="AD18" s="60">
        <v>1</v>
      </c>
      <c r="AE18" s="60">
        <v>2</v>
      </c>
      <c r="AF18" s="60">
        <v>1</v>
      </c>
      <c r="AG18" s="60">
        <v>4</v>
      </c>
      <c r="AH18" s="60">
        <v>4</v>
      </c>
      <c r="AI18" s="60">
        <v>2</v>
      </c>
      <c r="AJ18" s="60">
        <v>2</v>
      </c>
      <c r="AK18" s="50">
        <f t="shared" si="4"/>
        <v>29</v>
      </c>
      <c r="AL18" s="46">
        <f t="shared" si="7"/>
        <v>28.999999999999996</v>
      </c>
      <c r="AM18" s="47">
        <f t="shared" si="5"/>
        <v>17.11</v>
      </c>
      <c r="AN18" s="122"/>
      <c r="AO18" s="113"/>
      <c r="AP18" s="33"/>
      <c r="AQ18" s="38"/>
      <c r="AR18" s="38"/>
      <c r="AS18" s="39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</row>
    <row r="19" spans="1:61" s="32" customFormat="1" ht="24" customHeight="1">
      <c r="A19" s="106"/>
      <c r="B19" s="51">
        <v>59</v>
      </c>
      <c r="C19" s="52" t="s">
        <v>87</v>
      </c>
      <c r="D19" s="53"/>
      <c r="E19" s="54" t="s">
        <v>127</v>
      </c>
      <c r="F19" s="62"/>
      <c r="G19" s="63"/>
      <c r="H19" s="63"/>
      <c r="I19" s="63"/>
      <c r="J19" s="63"/>
      <c r="K19" s="63"/>
      <c r="L19" s="63"/>
      <c r="M19" s="63"/>
      <c r="N19" s="57">
        <f t="shared" si="8"/>
        <v>0</v>
      </c>
      <c r="O19" s="57">
        <f t="shared" si="0"/>
        <v>0</v>
      </c>
      <c r="P19" s="58">
        <f t="shared" si="1"/>
        <v>0</v>
      </c>
      <c r="Q19" s="59">
        <v>12</v>
      </c>
      <c r="R19" s="60">
        <v>2</v>
      </c>
      <c r="S19" s="60">
        <v>4</v>
      </c>
      <c r="T19" s="60">
        <v>1</v>
      </c>
      <c r="U19" s="60">
        <v>4</v>
      </c>
      <c r="V19" s="60">
        <v>4</v>
      </c>
      <c r="W19" s="60">
        <v>2</v>
      </c>
      <c r="X19" s="60">
        <v>4</v>
      </c>
      <c r="Y19" s="46">
        <f t="shared" si="2"/>
        <v>59</v>
      </c>
      <c r="Z19" s="50">
        <f t="shared" si="6"/>
        <v>52.87356321839081</v>
      </c>
      <c r="AA19" s="47">
        <f t="shared" si="3"/>
        <v>31.195402298850578</v>
      </c>
      <c r="AB19" s="61"/>
      <c r="AC19" s="60">
        <v>8</v>
      </c>
      <c r="AD19" s="60">
        <v>1</v>
      </c>
      <c r="AE19" s="60">
        <v>2</v>
      </c>
      <c r="AF19" s="60">
        <v>1</v>
      </c>
      <c r="AG19" s="60">
        <v>4</v>
      </c>
      <c r="AH19" s="60">
        <v>4</v>
      </c>
      <c r="AI19" s="60">
        <v>2</v>
      </c>
      <c r="AJ19" s="60">
        <v>2</v>
      </c>
      <c r="AK19" s="50">
        <f t="shared" si="4"/>
        <v>41</v>
      </c>
      <c r="AL19" s="46">
        <f t="shared" si="7"/>
        <v>41</v>
      </c>
      <c r="AM19" s="47">
        <f t="shared" si="5"/>
        <v>24.19</v>
      </c>
      <c r="AN19" s="122"/>
      <c r="AO19" s="113"/>
      <c r="AP19" s="33"/>
      <c r="AQ19" s="38"/>
      <c r="AR19" s="38"/>
      <c r="AS19" s="39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</row>
    <row r="20" spans="1:61" s="32" customFormat="1" ht="24" customHeight="1" thickBot="1">
      <c r="A20" s="106"/>
      <c r="B20" s="51">
        <v>59</v>
      </c>
      <c r="C20" s="52" t="s">
        <v>88</v>
      </c>
      <c r="D20" s="53"/>
      <c r="E20" s="54" t="s">
        <v>127</v>
      </c>
      <c r="F20" s="62"/>
      <c r="G20" s="63"/>
      <c r="H20" s="63"/>
      <c r="I20" s="63"/>
      <c r="J20" s="63"/>
      <c r="K20" s="63"/>
      <c r="L20" s="63"/>
      <c r="M20" s="63"/>
      <c r="N20" s="57">
        <f t="shared" si="8"/>
        <v>0</v>
      </c>
      <c r="O20" s="79">
        <f t="shared" si="0"/>
        <v>0</v>
      </c>
      <c r="P20" s="58">
        <f t="shared" si="1"/>
        <v>0</v>
      </c>
      <c r="Q20" s="59">
        <v>8</v>
      </c>
      <c r="R20" s="60">
        <v>2</v>
      </c>
      <c r="S20" s="60">
        <v>4</v>
      </c>
      <c r="T20" s="60">
        <v>1</v>
      </c>
      <c r="U20" s="60">
        <v>2</v>
      </c>
      <c r="V20" s="60">
        <v>4</v>
      </c>
      <c r="W20" s="60">
        <v>2</v>
      </c>
      <c r="X20" s="60">
        <v>4</v>
      </c>
      <c r="Y20" s="46">
        <f t="shared" si="2"/>
        <v>45</v>
      </c>
      <c r="Z20" s="50">
        <f t="shared" si="6"/>
        <v>36.7816091954023</v>
      </c>
      <c r="AA20" s="47">
        <f t="shared" si="3"/>
        <v>21.701149425287355</v>
      </c>
      <c r="AB20" s="61"/>
      <c r="AC20" s="60">
        <v>4</v>
      </c>
      <c r="AD20" s="60">
        <v>1</v>
      </c>
      <c r="AE20" s="60">
        <v>2</v>
      </c>
      <c r="AF20" s="60">
        <v>1</v>
      </c>
      <c r="AG20" s="60">
        <v>2</v>
      </c>
      <c r="AH20" s="60">
        <v>4</v>
      </c>
      <c r="AI20" s="60">
        <v>2</v>
      </c>
      <c r="AJ20" s="60">
        <v>2</v>
      </c>
      <c r="AK20" s="50">
        <f t="shared" si="4"/>
        <v>27</v>
      </c>
      <c r="AL20" s="46">
        <f t="shared" si="7"/>
        <v>27</v>
      </c>
      <c r="AM20" s="47">
        <f t="shared" si="5"/>
        <v>15.93</v>
      </c>
      <c r="AN20" s="122"/>
      <c r="AO20" s="113"/>
      <c r="AP20" s="33"/>
      <c r="AQ20" s="38"/>
      <c r="AR20" s="38"/>
      <c r="AS20" s="39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</row>
    <row r="21" spans="1:53" s="4" customFormat="1" ht="24" customHeight="1" thickBot="1">
      <c r="A21" s="107"/>
      <c r="B21" s="19">
        <v>59</v>
      </c>
      <c r="C21" s="161"/>
      <c r="D21" s="162"/>
      <c r="E21" s="163"/>
      <c r="F21" s="136" t="s">
        <v>21</v>
      </c>
      <c r="G21" s="126"/>
      <c r="H21" s="126"/>
      <c r="I21" s="126"/>
      <c r="J21" s="126"/>
      <c r="K21" s="126"/>
      <c r="L21" s="126"/>
      <c r="M21" s="137"/>
      <c r="N21" s="104">
        <f>IF(SUM($N10:$N20),(1-EXP(-((SUM($N10:$N20)/COUNTIF($N10:$N20,"&gt;0"))^1)))*($F$6-(MAX($N10:$N20)))*(1-1/(EXP((((COUNTIF($N10:$N20,"&gt;0")^1)-1)*0.1))))+(MAX($N10:$N20)),0)</f>
        <v>54.758129098202026</v>
      </c>
      <c r="O21" s="20">
        <f t="shared" si="0"/>
        <v>47.99784953816325</v>
      </c>
      <c r="P21" s="103">
        <f>IF(SUM($N10:$N20),(($O21*$B21)/100),0)</f>
        <v>28.31873122751632</v>
      </c>
      <c r="Q21" s="125" t="s">
        <v>20</v>
      </c>
      <c r="R21" s="126"/>
      <c r="S21" s="126"/>
      <c r="T21" s="126"/>
      <c r="U21" s="126"/>
      <c r="V21" s="126"/>
      <c r="W21" s="126"/>
      <c r="X21" s="137"/>
      <c r="Y21" s="21">
        <f>IF(SUM($Y10:$Y20),(1-EXP(-((SUM($Y10:$Y20)/COUNTIF($Y10:$Y20,"&gt;0"))^1)))*($F$6-(MAX($Y10:$Y20)))*(1-1/(EXP((((COUNTIF($Y10:$Y20,"&gt;0")^1)-1)*0.1))))+(MAX($Y10:$Y20)),0)</f>
        <v>87.4187890047178</v>
      </c>
      <c r="Z21" s="20">
        <f t="shared" si="6"/>
        <v>85.53883793645724</v>
      </c>
      <c r="AA21" s="22">
        <f>IF(SUM($Y10:$Y20),(($Z21*$B21)/100),0)</f>
        <v>50.46791438250977</v>
      </c>
      <c r="AB21" s="26">
        <f>+P21-AA21</f>
        <v>-22.149183154993448</v>
      </c>
      <c r="AC21" s="81" t="s">
        <v>6</v>
      </c>
      <c r="AD21" s="125" t="s">
        <v>22</v>
      </c>
      <c r="AE21" s="126"/>
      <c r="AF21" s="126"/>
      <c r="AG21" s="126"/>
      <c r="AH21" s="126"/>
      <c r="AI21" s="126"/>
      <c r="AJ21" s="127"/>
      <c r="AK21" s="20">
        <f>IF(SUM($AK10:$AK20),(1-EXP(-((SUM($AK10:$AK20)/COUNTIF($AK10:$AK20,"&gt;0"))^1)))*($F$6-(MAX($AK10:$AK20)))*(1-1/(EXP((((COUNTIF($AK10:$AK20,"&gt;0")^1)-1)*0.1))))+(MAX($AK10:$AK20)),0)</f>
        <v>73.48959111708356</v>
      </c>
      <c r="AL21" s="20">
        <f>IF($AK21&lt;&gt;0,(($AK21-$O$6)/($F$6-$O$6))*100,0)</f>
        <v>69.52826565182019</v>
      </c>
      <c r="AM21" s="22">
        <f>IF(SUM($AK10:$AK20),(($AL21*$B21)/100),0)</f>
        <v>41.02167673457391</v>
      </c>
      <c r="AN21" s="23" t="s">
        <v>8</v>
      </c>
      <c r="AO21" s="24">
        <f>$P21-$AM21</f>
        <v>-12.702945507057589</v>
      </c>
      <c r="AP21" s="5"/>
      <c r="AS21" s="5"/>
      <c r="AZ21" s="6"/>
      <c r="BA21" s="6"/>
    </row>
    <row r="22" spans="1:45" s="4" customFormat="1" ht="13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S22" s="5"/>
    </row>
    <row r="23" spans="1:45" s="4" customFormat="1" ht="14.25" thickBo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S23" s="5"/>
    </row>
    <row r="24" spans="1:45" s="32" customFormat="1" ht="13.5">
      <c r="A24" s="134" t="s">
        <v>58</v>
      </c>
      <c r="B24" s="110" t="s">
        <v>5</v>
      </c>
      <c r="C24" s="166" t="s">
        <v>10</v>
      </c>
      <c r="D24" s="108" t="s">
        <v>9</v>
      </c>
      <c r="E24" s="164" t="s">
        <v>19</v>
      </c>
      <c r="F24" s="138" t="s">
        <v>59</v>
      </c>
      <c r="G24" s="139"/>
      <c r="H24" s="139"/>
      <c r="I24" s="139"/>
      <c r="J24" s="139"/>
      <c r="K24" s="139"/>
      <c r="L24" s="139"/>
      <c r="M24" s="139"/>
      <c r="N24" s="139" t="s">
        <v>11</v>
      </c>
      <c r="O24" s="139"/>
      <c r="P24" s="146"/>
      <c r="Q24" s="116" t="s">
        <v>60</v>
      </c>
      <c r="R24" s="117"/>
      <c r="S24" s="117"/>
      <c r="T24" s="117"/>
      <c r="U24" s="117"/>
      <c r="V24" s="117"/>
      <c r="W24" s="117"/>
      <c r="X24" s="117"/>
      <c r="Y24" s="117" t="s">
        <v>11</v>
      </c>
      <c r="Z24" s="117"/>
      <c r="AA24" s="118"/>
      <c r="AB24" s="144" t="s">
        <v>18</v>
      </c>
      <c r="AC24" s="114" t="s">
        <v>61</v>
      </c>
      <c r="AD24" s="115"/>
      <c r="AE24" s="115"/>
      <c r="AF24" s="115"/>
      <c r="AG24" s="115"/>
      <c r="AH24" s="115"/>
      <c r="AI24" s="115"/>
      <c r="AJ24" s="116"/>
      <c r="AK24" s="117" t="s">
        <v>11</v>
      </c>
      <c r="AL24" s="117"/>
      <c r="AM24" s="118"/>
      <c r="AN24" s="123" t="s">
        <v>7</v>
      </c>
      <c r="AO24" s="119" t="s">
        <v>12</v>
      </c>
      <c r="AS24" s="33"/>
    </row>
    <row r="25" spans="1:45" s="32" customFormat="1" ht="33" thickBot="1">
      <c r="A25" s="135"/>
      <c r="B25" s="111"/>
      <c r="C25" s="165"/>
      <c r="D25" s="109"/>
      <c r="E25" s="165"/>
      <c r="F25" s="34" t="s">
        <v>6</v>
      </c>
      <c r="G25" s="35" t="s">
        <v>0</v>
      </c>
      <c r="H25" s="35" t="s">
        <v>1</v>
      </c>
      <c r="I25" s="35" t="s">
        <v>2</v>
      </c>
      <c r="J25" s="35" t="s">
        <v>46</v>
      </c>
      <c r="K25" s="35" t="s">
        <v>4</v>
      </c>
      <c r="L25" s="35" t="s">
        <v>47</v>
      </c>
      <c r="M25" s="35" t="s">
        <v>3</v>
      </c>
      <c r="N25" s="25" t="s">
        <v>25</v>
      </c>
      <c r="O25" s="25" t="s">
        <v>26</v>
      </c>
      <c r="P25" s="27" t="s">
        <v>37</v>
      </c>
      <c r="Q25" s="36" t="s">
        <v>6</v>
      </c>
      <c r="R25" s="37" t="s">
        <v>0</v>
      </c>
      <c r="S25" s="37" t="s">
        <v>1</v>
      </c>
      <c r="T25" s="37" t="s">
        <v>2</v>
      </c>
      <c r="U25" s="37" t="s">
        <v>46</v>
      </c>
      <c r="V25" s="37" t="s">
        <v>4</v>
      </c>
      <c r="W25" s="37" t="s">
        <v>47</v>
      </c>
      <c r="X25" s="37" t="s">
        <v>3</v>
      </c>
      <c r="Y25" s="29" t="s">
        <v>27</v>
      </c>
      <c r="Z25" s="29" t="s">
        <v>28</v>
      </c>
      <c r="AA25" s="30" t="s">
        <v>38</v>
      </c>
      <c r="AB25" s="145"/>
      <c r="AC25" s="37" t="s">
        <v>33</v>
      </c>
      <c r="AD25" s="37" t="s">
        <v>34</v>
      </c>
      <c r="AE25" s="28" t="s">
        <v>29</v>
      </c>
      <c r="AF25" s="28" t="s">
        <v>30</v>
      </c>
      <c r="AG25" s="28" t="s">
        <v>48</v>
      </c>
      <c r="AH25" s="28" t="s">
        <v>31</v>
      </c>
      <c r="AI25" s="28" t="s">
        <v>49</v>
      </c>
      <c r="AJ25" s="28" t="s">
        <v>32</v>
      </c>
      <c r="AK25" s="29" t="s">
        <v>35</v>
      </c>
      <c r="AL25" s="29" t="s">
        <v>36</v>
      </c>
      <c r="AM25" s="29" t="s">
        <v>39</v>
      </c>
      <c r="AN25" s="124"/>
      <c r="AO25" s="120"/>
      <c r="AS25" s="33"/>
    </row>
    <row r="26" spans="1:45" s="32" customFormat="1" ht="27">
      <c r="A26" s="105" t="s">
        <v>67</v>
      </c>
      <c r="B26" s="31">
        <v>49</v>
      </c>
      <c r="C26" s="52" t="s">
        <v>81</v>
      </c>
      <c r="D26" s="41"/>
      <c r="E26" s="89" t="s">
        <v>127</v>
      </c>
      <c r="F26" s="87"/>
      <c r="G26" s="56"/>
      <c r="H26" s="56"/>
      <c r="I26" s="56"/>
      <c r="J26" s="56"/>
      <c r="K26" s="56"/>
      <c r="L26" s="56"/>
      <c r="M26" s="56"/>
      <c r="N26" s="42">
        <f>(3*$F26)+(2*$G26)+$H26+$I26+$J26+$K26+$L26+M26</f>
        <v>0</v>
      </c>
      <c r="O26" s="43">
        <f>IF($N26&lt;&gt;0,(($N26-$O$6)/($F$6-$O$6))*100,0)</f>
        <v>0</v>
      </c>
      <c r="P26" s="44">
        <f>($O26*$B26)/100</f>
        <v>0</v>
      </c>
      <c r="Q26" s="45">
        <v>8</v>
      </c>
      <c r="R26" s="45">
        <v>1</v>
      </c>
      <c r="S26" s="45">
        <v>4</v>
      </c>
      <c r="T26" s="45">
        <v>1</v>
      </c>
      <c r="U26" s="45">
        <v>2</v>
      </c>
      <c r="V26" s="45">
        <v>4</v>
      </c>
      <c r="W26" s="45">
        <v>2</v>
      </c>
      <c r="X26" s="45">
        <v>4</v>
      </c>
      <c r="Y26" s="46">
        <f>(3*$Q26)+(2*$R26)+$S26+$T26+$U26+$V26+$W26+$X26</f>
        <v>43</v>
      </c>
      <c r="Z26" s="73">
        <f>IF($Y26&lt;&gt;0,(($Y26-$O$6)/($F$6-$O$6))*100,0)</f>
        <v>34.48275862068966</v>
      </c>
      <c r="AA26" s="47">
        <f>($Z26*$B26)/100</f>
        <v>16.896551724137932</v>
      </c>
      <c r="AB26" s="48"/>
      <c r="AC26" s="49">
        <v>4</v>
      </c>
      <c r="AD26" s="49">
        <v>1</v>
      </c>
      <c r="AE26" s="49">
        <v>2</v>
      </c>
      <c r="AF26" s="49">
        <v>1</v>
      </c>
      <c r="AG26" s="49">
        <v>2</v>
      </c>
      <c r="AH26" s="49">
        <v>4</v>
      </c>
      <c r="AI26" s="49">
        <v>2</v>
      </c>
      <c r="AJ26" s="49">
        <v>2</v>
      </c>
      <c r="AK26" s="50">
        <f>(3*$AC26)+(2*$AD26)+$AE26+$AF26+$AG26+$AH26+$AI26+$AJ26</f>
        <v>27</v>
      </c>
      <c r="AL26" s="46">
        <f>IF($AK26&lt;&gt;0,(($AK26-$O$6)/($F$6-$O$6))*100,0)</f>
        <v>16.091954022988507</v>
      </c>
      <c r="AM26" s="47">
        <f>($AL26*$B26)/100</f>
        <v>7.885057471264369</v>
      </c>
      <c r="AN26" s="121">
        <f>$AO30-$AB30</f>
        <v>7.377987476027084</v>
      </c>
      <c r="AO26" s="112"/>
      <c r="AP26" s="33"/>
      <c r="AS26" s="33"/>
    </row>
    <row r="27" spans="1:45" s="32" customFormat="1" ht="13.5">
      <c r="A27" s="106"/>
      <c r="B27" s="51">
        <v>49</v>
      </c>
      <c r="C27" s="52" t="s">
        <v>82</v>
      </c>
      <c r="D27" s="53"/>
      <c r="E27" s="90" t="s">
        <v>127</v>
      </c>
      <c r="F27" s="88"/>
      <c r="G27" s="63"/>
      <c r="H27" s="63"/>
      <c r="I27" s="63"/>
      <c r="J27" s="63"/>
      <c r="K27" s="63"/>
      <c r="L27" s="63"/>
      <c r="M27" s="63"/>
      <c r="N27" s="86">
        <f>(3*$F27)+(2*$G27)+$H27+$I27+$J27+$K27+$L27+M27</f>
        <v>0</v>
      </c>
      <c r="O27" s="57">
        <f>IF($N27&lt;&gt;0,(($N27-$O$6)/($F$6-$O$6))*100,0)</f>
        <v>0</v>
      </c>
      <c r="P27" s="58">
        <f>($O27*$B27)/100</f>
        <v>0</v>
      </c>
      <c r="Q27" s="59">
        <v>8</v>
      </c>
      <c r="R27" s="60">
        <v>1</v>
      </c>
      <c r="S27" s="60">
        <v>4</v>
      </c>
      <c r="T27" s="60">
        <v>1</v>
      </c>
      <c r="U27" s="60">
        <v>2</v>
      </c>
      <c r="V27" s="60">
        <v>4</v>
      </c>
      <c r="W27" s="60">
        <v>2</v>
      </c>
      <c r="X27" s="60">
        <v>4</v>
      </c>
      <c r="Y27" s="46">
        <f>(3*$Q27)+(2*$R27)+$S27+$T27+$U27+$V27+$W27+$X27</f>
        <v>43</v>
      </c>
      <c r="Z27" s="50">
        <f>IF($Y27&lt;&gt;0,(($Y27-$O$6)/($F$6-$O$6))*100,0)</f>
        <v>34.48275862068966</v>
      </c>
      <c r="AA27" s="47">
        <f>($Z27*$B27)/100</f>
        <v>16.896551724137932</v>
      </c>
      <c r="AB27" s="61"/>
      <c r="AC27" s="60">
        <v>4</v>
      </c>
      <c r="AD27" s="60">
        <v>1</v>
      </c>
      <c r="AE27" s="60">
        <v>2</v>
      </c>
      <c r="AF27" s="60">
        <v>1</v>
      </c>
      <c r="AG27" s="60">
        <v>2</v>
      </c>
      <c r="AH27" s="60">
        <v>4</v>
      </c>
      <c r="AI27" s="60">
        <v>2</v>
      </c>
      <c r="AJ27" s="60">
        <v>2</v>
      </c>
      <c r="AK27" s="50">
        <f>(3*$AC27)+(2*$AD27)+$AE27+$AF27+$AG27+$AH27+$AI27+$AJ27</f>
        <v>27</v>
      </c>
      <c r="AL27" s="46">
        <f>IF($AK27&lt;&gt;0,(($AK27-$Q$6)/($F$6-$Q$6))*100,0)</f>
        <v>27</v>
      </c>
      <c r="AM27" s="47">
        <f>($AL27*$B27)/100</f>
        <v>13.23</v>
      </c>
      <c r="AN27" s="122"/>
      <c r="AO27" s="113"/>
      <c r="AP27" s="33"/>
      <c r="AS27" s="33"/>
    </row>
    <row r="28" spans="1:45" s="32" customFormat="1" ht="13.5">
      <c r="A28" s="106"/>
      <c r="B28" s="51">
        <v>49</v>
      </c>
      <c r="C28" s="52" t="s">
        <v>89</v>
      </c>
      <c r="D28" s="53"/>
      <c r="E28" s="90" t="s">
        <v>128</v>
      </c>
      <c r="F28" s="88">
        <v>8</v>
      </c>
      <c r="G28" s="63">
        <v>4</v>
      </c>
      <c r="H28" s="63">
        <v>2</v>
      </c>
      <c r="I28" s="63">
        <v>4</v>
      </c>
      <c r="J28" s="63">
        <v>2</v>
      </c>
      <c r="K28" s="63">
        <v>4</v>
      </c>
      <c r="L28" s="63">
        <v>2</v>
      </c>
      <c r="M28" s="63">
        <v>4</v>
      </c>
      <c r="N28" s="86">
        <f>(3*$F28)+(2*$G28)+$H28+$I28+$J28+$K28+$L28+M28</f>
        <v>50</v>
      </c>
      <c r="O28" s="57">
        <f>IF($N28&lt;&gt;0,(($N28-$O$6)/($F$6-$O$6))*100,0)</f>
        <v>42.5287356321839</v>
      </c>
      <c r="P28" s="58">
        <f>($O28*$B28)/100</f>
        <v>20.839080459770113</v>
      </c>
      <c r="Q28" s="59"/>
      <c r="R28" s="60"/>
      <c r="S28" s="60"/>
      <c r="T28" s="60"/>
      <c r="U28" s="60"/>
      <c r="V28" s="60"/>
      <c r="W28" s="60"/>
      <c r="X28" s="60"/>
      <c r="Y28" s="46">
        <f>(3*$Q28)+(2*$R28)+$S28+$T28+$U28+$V28+$W28+$X28</f>
        <v>0</v>
      </c>
      <c r="Z28" s="50">
        <f>IF($Y28&lt;&gt;0,(($Y28-$O$6)/($F$6-$O$6))*100,0)</f>
        <v>0</v>
      </c>
      <c r="AA28" s="47">
        <f>($Z28*$B28)/100</f>
        <v>0</v>
      </c>
      <c r="AB28" s="61"/>
      <c r="AC28" s="60"/>
      <c r="AD28" s="60"/>
      <c r="AE28" s="60"/>
      <c r="AF28" s="60"/>
      <c r="AG28" s="60"/>
      <c r="AH28" s="60"/>
      <c r="AI28" s="60"/>
      <c r="AJ28" s="60"/>
      <c r="AK28" s="50">
        <f>(3*$AC28)+(2*$AD28)+$AE28+$AF28+$AG28+$AH28+$AI28+$AJ28</f>
        <v>0</v>
      </c>
      <c r="AL28" s="46">
        <f>IF($AK28&lt;&gt;0,(($AK28-$Q$6)/($F$6-$Q$6))*100,0)</f>
        <v>0</v>
      </c>
      <c r="AM28" s="47">
        <f>($AL28*$B28)/100</f>
        <v>0</v>
      </c>
      <c r="AN28" s="122"/>
      <c r="AO28" s="113"/>
      <c r="AP28" s="33"/>
      <c r="AS28" s="33"/>
    </row>
    <row r="29" spans="1:45" s="32" customFormat="1" ht="14.25" thickBot="1">
      <c r="A29" s="106"/>
      <c r="B29" s="51">
        <v>49</v>
      </c>
      <c r="C29" s="52" t="s">
        <v>88</v>
      </c>
      <c r="D29" s="53"/>
      <c r="E29" s="90" t="s">
        <v>127</v>
      </c>
      <c r="F29" s="88"/>
      <c r="G29" s="63"/>
      <c r="H29" s="63"/>
      <c r="I29" s="63"/>
      <c r="J29" s="63"/>
      <c r="K29" s="63"/>
      <c r="L29" s="63"/>
      <c r="M29" s="63"/>
      <c r="N29" s="86">
        <f>(3*$F29)+(2*$G29)+$H29+$I29+$J29+$K29+$L29+M29</f>
        <v>0</v>
      </c>
      <c r="O29" s="79">
        <f>IF($N29&lt;&gt;0,(($N29-$O$6)/($F$6-$O$6))*100,0)</f>
        <v>0</v>
      </c>
      <c r="P29" s="58">
        <f>($O29*$B29)/100</f>
        <v>0</v>
      </c>
      <c r="Q29" s="59">
        <v>8</v>
      </c>
      <c r="R29" s="60">
        <v>1</v>
      </c>
      <c r="S29" s="60">
        <v>4</v>
      </c>
      <c r="T29" s="60">
        <v>1</v>
      </c>
      <c r="U29" s="60">
        <v>2</v>
      </c>
      <c r="V29" s="60">
        <v>4</v>
      </c>
      <c r="W29" s="60">
        <v>2</v>
      </c>
      <c r="X29" s="60">
        <v>4</v>
      </c>
      <c r="Y29" s="46">
        <f>(3*$Q29)+(2*$R29)+$S29+$T29+$U29+$V29+$W29+$X29</f>
        <v>43</v>
      </c>
      <c r="Z29" s="50">
        <f>IF($Y29&lt;&gt;0,(($Y29-$O$6)/($F$6-$O$6))*100,0)</f>
        <v>34.48275862068966</v>
      </c>
      <c r="AA29" s="47">
        <f>($Z29*$B29)/100</f>
        <v>16.896551724137932</v>
      </c>
      <c r="AB29" s="61"/>
      <c r="AC29" s="60">
        <v>4</v>
      </c>
      <c r="AD29" s="60">
        <v>1</v>
      </c>
      <c r="AE29" s="60">
        <v>2</v>
      </c>
      <c r="AF29" s="60">
        <v>1</v>
      </c>
      <c r="AG29" s="60">
        <v>2</v>
      </c>
      <c r="AH29" s="60">
        <v>4</v>
      </c>
      <c r="AI29" s="60">
        <v>2</v>
      </c>
      <c r="AJ29" s="60">
        <v>2</v>
      </c>
      <c r="AK29" s="50">
        <f>(3*$AC29)+(2*$AD29)+$AE29+$AF29+$AG29+$AH29+$AI29+$AJ29</f>
        <v>27</v>
      </c>
      <c r="AL29" s="46">
        <f>IF($AK29&lt;&gt;0,(($AK29-$Q$6)/($F$6-$Q$6))*100,0)</f>
        <v>27</v>
      </c>
      <c r="AM29" s="47">
        <f>($AL29*$B29)/100</f>
        <v>13.23</v>
      </c>
      <c r="AN29" s="122"/>
      <c r="AO29" s="113"/>
      <c r="AP29" s="33"/>
      <c r="AS29" s="33"/>
    </row>
    <row r="30" spans="1:42" ht="18" customHeight="1" thickBot="1">
      <c r="A30" s="107"/>
      <c r="B30" s="19">
        <v>49</v>
      </c>
      <c r="C30" s="161"/>
      <c r="D30" s="162"/>
      <c r="E30" s="163"/>
      <c r="F30" s="136" t="s">
        <v>21</v>
      </c>
      <c r="G30" s="126"/>
      <c r="H30" s="126"/>
      <c r="I30" s="126"/>
      <c r="J30" s="126"/>
      <c r="K30" s="126"/>
      <c r="L30" s="126"/>
      <c r="M30" s="137"/>
      <c r="N30" s="104">
        <f>IF(SUM($N26:$N29),(1-EXP(-((SUM($N26:$N29)/COUNTIF($N26:$N29,"&gt;0"))^1)))*($F$6-(MAX($N26:$N29)))*(1-1/(EXP((((COUNTIF($N26:$N29,"&gt;0")^1)-1)*0.1))))+(MAX($N26:$N29)),0)</f>
        <v>50</v>
      </c>
      <c r="O30" s="20">
        <f>IF($N30&lt;&gt;0,(($N30-$O$6)/($F$6-$O$6))*100,0)</f>
        <v>42.5287356321839</v>
      </c>
      <c r="P30" s="103">
        <f>IF(SUM($N26:$N29),(($O30*$B30)/100),0)</f>
        <v>20.839080459770113</v>
      </c>
      <c r="Q30" s="125" t="s">
        <v>20</v>
      </c>
      <c r="R30" s="126"/>
      <c r="S30" s="126"/>
      <c r="T30" s="126"/>
      <c r="U30" s="126"/>
      <c r="V30" s="126"/>
      <c r="W30" s="126"/>
      <c r="X30" s="137"/>
      <c r="Y30" s="21">
        <f>IF(SUM($Y26:$Y29),(1-EXP(-((SUM($Y26:$Y29)/COUNTIF($Y26:$Y29,"&gt;0"))^1)))*($F$6-(MAX($Y26:$Y29)))*(1-1/(EXP((((COUNTIF($Y26:$Y29,"&gt;0")^1)-1)*0.1))))+(MAX($Y26:$Y29)),0)</f>
        <v>53.33234707455504</v>
      </c>
      <c r="Z30" s="20">
        <f>IF($Y30&lt;&gt;0,(($Y30-$O$6)/($F$6-$O$6))*100,0)</f>
        <v>46.35901962592533</v>
      </c>
      <c r="AA30" s="22">
        <f>IF(SUM($Y26:$Y29),(($Z30*$B30)/100),0)</f>
        <v>22.71591961670341</v>
      </c>
      <c r="AB30" s="26">
        <f>+P30-AA30</f>
        <v>-1.876839156933297</v>
      </c>
      <c r="AC30" s="81" t="s">
        <v>6</v>
      </c>
      <c r="AD30" s="125" t="s">
        <v>22</v>
      </c>
      <c r="AE30" s="126"/>
      <c r="AF30" s="126"/>
      <c r="AG30" s="126"/>
      <c r="AH30" s="126"/>
      <c r="AI30" s="126"/>
      <c r="AJ30" s="127"/>
      <c r="AK30" s="20">
        <f>IF(SUM($AK26:$AK29),(1-EXP(-((SUM($AK26:$AK29)/COUNTIF($AK26:$AK29,"&gt;0"))^1)))*($F$6-(MAX($AK26:$AK29)))*(1-1/(EXP((((COUNTIF($AK26:$AK29,"&gt;0")^1)-1)*0.1))))+(MAX($AK26:$AK29)),0)</f>
        <v>40.232655025282455</v>
      </c>
      <c r="AL30" s="20">
        <f>IF($AK30&lt;&gt;0,(($AK30-$O$6)/($F$6-$O$6))*100,0)</f>
        <v>31.30190232791087</v>
      </c>
      <c r="AM30" s="22">
        <f>IF(SUM($AK26:$AK29),(($AL30*$B30)/100),0)</f>
        <v>15.337932140676326</v>
      </c>
      <c r="AN30" s="23" t="s">
        <v>8</v>
      </c>
      <c r="AO30" s="24">
        <f>$P30-$AM30</f>
        <v>5.501148319093787</v>
      </c>
      <c r="AP30" s="33"/>
    </row>
    <row r="32" ht="13.5" thickBot="1"/>
    <row r="33" spans="1:41" ht="13.5">
      <c r="A33" s="134" t="s">
        <v>58</v>
      </c>
      <c r="B33" s="110" t="s">
        <v>5</v>
      </c>
      <c r="C33" s="166" t="s">
        <v>10</v>
      </c>
      <c r="D33" s="108" t="s">
        <v>9</v>
      </c>
      <c r="E33" s="164" t="s">
        <v>19</v>
      </c>
      <c r="F33" s="138" t="s">
        <v>59</v>
      </c>
      <c r="G33" s="139"/>
      <c r="H33" s="139"/>
      <c r="I33" s="139"/>
      <c r="J33" s="139"/>
      <c r="K33" s="139"/>
      <c r="L33" s="139"/>
      <c r="M33" s="139"/>
      <c r="N33" s="139" t="s">
        <v>11</v>
      </c>
      <c r="O33" s="139"/>
      <c r="P33" s="146"/>
      <c r="Q33" s="116" t="s">
        <v>60</v>
      </c>
      <c r="R33" s="117"/>
      <c r="S33" s="117"/>
      <c r="T33" s="117"/>
      <c r="U33" s="117"/>
      <c r="V33" s="117"/>
      <c r="W33" s="117"/>
      <c r="X33" s="117"/>
      <c r="Y33" s="117" t="s">
        <v>11</v>
      </c>
      <c r="Z33" s="117"/>
      <c r="AA33" s="118"/>
      <c r="AB33" s="144" t="s">
        <v>18</v>
      </c>
      <c r="AC33" s="114" t="s">
        <v>61</v>
      </c>
      <c r="AD33" s="115"/>
      <c r="AE33" s="115"/>
      <c r="AF33" s="115"/>
      <c r="AG33" s="115"/>
      <c r="AH33" s="115"/>
      <c r="AI33" s="115"/>
      <c r="AJ33" s="116"/>
      <c r="AK33" s="117" t="s">
        <v>11</v>
      </c>
      <c r="AL33" s="117"/>
      <c r="AM33" s="118"/>
      <c r="AN33" s="123" t="s">
        <v>7</v>
      </c>
      <c r="AO33" s="119" t="s">
        <v>12</v>
      </c>
    </row>
    <row r="34" spans="1:41" ht="33" thickBot="1">
      <c r="A34" s="135"/>
      <c r="B34" s="111"/>
      <c r="C34" s="165"/>
      <c r="D34" s="109"/>
      <c r="E34" s="165"/>
      <c r="F34" s="34" t="s">
        <v>6</v>
      </c>
      <c r="G34" s="35" t="s">
        <v>0</v>
      </c>
      <c r="H34" s="35" t="s">
        <v>1</v>
      </c>
      <c r="I34" s="35" t="s">
        <v>2</v>
      </c>
      <c r="J34" s="35" t="s">
        <v>46</v>
      </c>
      <c r="K34" s="35" t="s">
        <v>4</v>
      </c>
      <c r="L34" s="35" t="s">
        <v>47</v>
      </c>
      <c r="M34" s="35" t="s">
        <v>3</v>
      </c>
      <c r="N34" s="25" t="s">
        <v>25</v>
      </c>
      <c r="O34" s="25" t="s">
        <v>26</v>
      </c>
      <c r="P34" s="27" t="s">
        <v>37</v>
      </c>
      <c r="Q34" s="36" t="s">
        <v>6</v>
      </c>
      <c r="R34" s="37" t="s">
        <v>0</v>
      </c>
      <c r="S34" s="37" t="s">
        <v>1</v>
      </c>
      <c r="T34" s="37" t="s">
        <v>2</v>
      </c>
      <c r="U34" s="37" t="s">
        <v>46</v>
      </c>
      <c r="V34" s="37" t="s">
        <v>4</v>
      </c>
      <c r="W34" s="37" t="s">
        <v>47</v>
      </c>
      <c r="X34" s="37" t="s">
        <v>3</v>
      </c>
      <c r="Y34" s="29" t="s">
        <v>27</v>
      </c>
      <c r="Z34" s="29" t="s">
        <v>28</v>
      </c>
      <c r="AA34" s="30" t="s">
        <v>38</v>
      </c>
      <c r="AB34" s="145"/>
      <c r="AC34" s="37" t="s">
        <v>33</v>
      </c>
      <c r="AD34" s="37" t="s">
        <v>34</v>
      </c>
      <c r="AE34" s="28" t="s">
        <v>29</v>
      </c>
      <c r="AF34" s="28" t="s">
        <v>30</v>
      </c>
      <c r="AG34" s="28" t="s">
        <v>48</v>
      </c>
      <c r="AH34" s="28" t="s">
        <v>31</v>
      </c>
      <c r="AI34" s="28" t="s">
        <v>49</v>
      </c>
      <c r="AJ34" s="28" t="s">
        <v>32</v>
      </c>
      <c r="AK34" s="29" t="s">
        <v>35</v>
      </c>
      <c r="AL34" s="29" t="s">
        <v>36</v>
      </c>
      <c r="AM34" s="29" t="s">
        <v>39</v>
      </c>
      <c r="AN34" s="124"/>
      <c r="AO34" s="120"/>
    </row>
    <row r="35" spans="1:42" ht="13.5">
      <c r="A35" s="105" t="s">
        <v>68</v>
      </c>
      <c r="B35" s="31">
        <v>50</v>
      </c>
      <c r="C35" s="40" t="s">
        <v>80</v>
      </c>
      <c r="D35" s="41"/>
      <c r="E35" s="89" t="s">
        <v>127</v>
      </c>
      <c r="F35" s="87"/>
      <c r="G35" s="56"/>
      <c r="H35" s="56"/>
      <c r="I35" s="56"/>
      <c r="J35" s="56"/>
      <c r="K35" s="56"/>
      <c r="L35" s="56"/>
      <c r="M35" s="56"/>
      <c r="N35" s="42">
        <f>(3*$F35)+(2*$G35)+$H35+$I35+$J35+$K35+$L35+M35</f>
        <v>0</v>
      </c>
      <c r="O35" s="43">
        <f aca="true" t="shared" si="9" ref="O35:O49">IF($N35&lt;&gt;0,(($N35-$O$6)/($F$6-$O$6))*100,0)</f>
        <v>0</v>
      </c>
      <c r="P35" s="44">
        <f aca="true" t="shared" si="10" ref="P35:P47">($O35*$B35)/100</f>
        <v>0</v>
      </c>
      <c r="Q35" s="45">
        <v>12</v>
      </c>
      <c r="R35" s="45">
        <v>8</v>
      </c>
      <c r="S35" s="45">
        <v>4</v>
      </c>
      <c r="T35" s="45">
        <v>4</v>
      </c>
      <c r="U35" s="45">
        <v>12</v>
      </c>
      <c r="V35" s="45">
        <v>4</v>
      </c>
      <c r="W35" s="45">
        <v>2</v>
      </c>
      <c r="X35" s="45">
        <v>4</v>
      </c>
      <c r="Y35" s="46">
        <f aca="true" t="shared" si="11" ref="Y35:Y49">(3*$Q35)+(2*$R35)+$S35+$T35+$U35+$V35+$W35+$X35</f>
        <v>82</v>
      </c>
      <c r="Z35" s="73">
        <f aca="true" t="shared" si="12" ref="Z35:Z49">IF($Y35&lt;&gt;0,(($Y35-$O$6)/($F$6-$O$6))*100,0)</f>
        <v>79.3103448275862</v>
      </c>
      <c r="AA35" s="47">
        <f aca="true" t="shared" si="13" ref="AA35:AA47">($Z35*$B35)/100</f>
        <v>39.6551724137931</v>
      </c>
      <c r="AB35" s="48"/>
      <c r="AC35" s="49">
        <v>4</v>
      </c>
      <c r="AD35" s="49">
        <v>1</v>
      </c>
      <c r="AE35" s="49">
        <v>2</v>
      </c>
      <c r="AF35" s="49">
        <v>1</v>
      </c>
      <c r="AG35" s="49">
        <v>4</v>
      </c>
      <c r="AH35" s="49">
        <v>4</v>
      </c>
      <c r="AI35" s="49">
        <v>2</v>
      </c>
      <c r="AJ35" s="49">
        <v>2</v>
      </c>
      <c r="AK35" s="50">
        <f aca="true" t="shared" si="14" ref="AK35:AK49">(3*$AC35)+(2*$AD35)+$AE35+$AF35+$AG35+$AH35+$AI35+$AJ35</f>
        <v>29</v>
      </c>
      <c r="AL35" s="46">
        <f>IF($AK35&lt;&gt;0,(($AK35-$O$6)/($F$6-$O$6))*100,0)</f>
        <v>18.39080459770115</v>
      </c>
      <c r="AM35" s="47">
        <f aca="true" t="shared" si="15" ref="AM35:AM47">($AL35*$B35)/100</f>
        <v>9.195402298850574</v>
      </c>
      <c r="AN35" s="121">
        <f>$AO50-$AB50</f>
        <v>9.112768235574165</v>
      </c>
      <c r="AO35" s="112"/>
      <c r="AP35" s="2"/>
    </row>
    <row r="36" spans="1:42" ht="27">
      <c r="A36" s="106"/>
      <c r="B36" s="51">
        <v>50</v>
      </c>
      <c r="C36" s="52" t="s">
        <v>81</v>
      </c>
      <c r="D36" s="53"/>
      <c r="E36" s="90" t="s">
        <v>127</v>
      </c>
      <c r="F36" s="88"/>
      <c r="G36" s="63"/>
      <c r="H36" s="63"/>
      <c r="I36" s="63"/>
      <c r="J36" s="63"/>
      <c r="K36" s="63"/>
      <c r="L36" s="63"/>
      <c r="M36" s="63"/>
      <c r="N36" s="86">
        <f>(3*$F36)+(2*$G36)+$H36+$I36+$J36+$K36+$L36+M36</f>
        <v>0</v>
      </c>
      <c r="O36" s="57">
        <f t="shared" si="9"/>
        <v>0</v>
      </c>
      <c r="P36" s="58">
        <f t="shared" si="10"/>
        <v>0</v>
      </c>
      <c r="Q36" s="59">
        <v>8</v>
      </c>
      <c r="R36" s="60">
        <v>4</v>
      </c>
      <c r="S36" s="60">
        <v>4</v>
      </c>
      <c r="T36" s="60">
        <v>1</v>
      </c>
      <c r="U36" s="60">
        <v>2</v>
      </c>
      <c r="V36" s="60">
        <v>4</v>
      </c>
      <c r="W36" s="60">
        <v>2</v>
      </c>
      <c r="X36" s="60">
        <v>4</v>
      </c>
      <c r="Y36" s="46">
        <f t="shared" si="11"/>
        <v>49</v>
      </c>
      <c r="Z36" s="50">
        <f t="shared" si="12"/>
        <v>41.37931034482759</v>
      </c>
      <c r="AA36" s="47">
        <f t="shared" si="13"/>
        <v>20.689655172413794</v>
      </c>
      <c r="AB36" s="61"/>
      <c r="AC36" s="60">
        <v>4</v>
      </c>
      <c r="AD36" s="60">
        <v>2</v>
      </c>
      <c r="AE36" s="60">
        <v>2</v>
      </c>
      <c r="AF36" s="60">
        <v>1</v>
      </c>
      <c r="AG36" s="60">
        <v>2</v>
      </c>
      <c r="AH36" s="60">
        <v>4</v>
      </c>
      <c r="AI36" s="60">
        <v>2</v>
      </c>
      <c r="AJ36" s="60">
        <v>2</v>
      </c>
      <c r="AK36" s="50">
        <f t="shared" si="14"/>
        <v>29</v>
      </c>
      <c r="AL36" s="46">
        <f aca="true" t="shared" si="16" ref="AL36:AL49">IF($AK36&lt;&gt;0,(($AK36-$Q$6)/($F$6-$Q$6))*100,0)</f>
        <v>28.999999999999996</v>
      </c>
      <c r="AM36" s="47">
        <f t="shared" si="15"/>
        <v>14.499999999999998</v>
      </c>
      <c r="AN36" s="122"/>
      <c r="AO36" s="113"/>
      <c r="AP36" s="2"/>
    </row>
    <row r="37" spans="1:42" ht="13.5">
      <c r="A37" s="106"/>
      <c r="B37" s="51">
        <v>50</v>
      </c>
      <c r="C37" s="52" t="s">
        <v>82</v>
      </c>
      <c r="D37" s="53"/>
      <c r="E37" s="90" t="s">
        <v>127</v>
      </c>
      <c r="F37" s="88"/>
      <c r="G37" s="63"/>
      <c r="H37" s="63"/>
      <c r="I37" s="63"/>
      <c r="J37" s="63"/>
      <c r="K37" s="63"/>
      <c r="L37" s="63"/>
      <c r="M37" s="63"/>
      <c r="N37" s="86">
        <f aca="true" t="shared" si="17" ref="N37:N49">(3*$F37)+(2*$G37)+$H37+$I37+$J37+$K37+$L37+M37</f>
        <v>0</v>
      </c>
      <c r="O37" s="57">
        <f t="shared" si="9"/>
        <v>0</v>
      </c>
      <c r="P37" s="58">
        <f t="shared" si="10"/>
        <v>0</v>
      </c>
      <c r="Q37" s="59">
        <v>8</v>
      </c>
      <c r="R37" s="60">
        <v>4</v>
      </c>
      <c r="S37" s="60">
        <v>4</v>
      </c>
      <c r="T37" s="60">
        <v>1</v>
      </c>
      <c r="U37" s="60">
        <v>2</v>
      </c>
      <c r="V37" s="60">
        <v>4</v>
      </c>
      <c r="W37" s="60">
        <v>2</v>
      </c>
      <c r="X37" s="60">
        <v>4</v>
      </c>
      <c r="Y37" s="46">
        <f t="shared" si="11"/>
        <v>49</v>
      </c>
      <c r="Z37" s="50">
        <f t="shared" si="12"/>
        <v>41.37931034482759</v>
      </c>
      <c r="AA37" s="47">
        <f t="shared" si="13"/>
        <v>20.689655172413794</v>
      </c>
      <c r="AB37" s="61"/>
      <c r="AC37" s="60">
        <v>4</v>
      </c>
      <c r="AD37" s="60">
        <v>2</v>
      </c>
      <c r="AE37" s="60">
        <v>2</v>
      </c>
      <c r="AF37" s="60">
        <v>1</v>
      </c>
      <c r="AG37" s="60">
        <v>2</v>
      </c>
      <c r="AH37" s="60">
        <v>4</v>
      </c>
      <c r="AI37" s="60">
        <v>2</v>
      </c>
      <c r="AJ37" s="60">
        <v>2</v>
      </c>
      <c r="AK37" s="50">
        <f t="shared" si="14"/>
        <v>29</v>
      </c>
      <c r="AL37" s="46">
        <f t="shared" si="16"/>
        <v>28.999999999999996</v>
      </c>
      <c r="AM37" s="47">
        <f t="shared" si="15"/>
        <v>14.499999999999998</v>
      </c>
      <c r="AN37" s="122"/>
      <c r="AO37" s="113"/>
      <c r="AP37" s="2"/>
    </row>
    <row r="38" spans="1:42" ht="27">
      <c r="A38" s="106"/>
      <c r="B38" s="51">
        <v>50</v>
      </c>
      <c r="C38" s="52" t="s">
        <v>90</v>
      </c>
      <c r="D38" s="53"/>
      <c r="E38" s="90" t="s">
        <v>127</v>
      </c>
      <c r="F38" s="88"/>
      <c r="G38" s="63"/>
      <c r="H38" s="63"/>
      <c r="I38" s="63"/>
      <c r="J38" s="63"/>
      <c r="K38" s="63"/>
      <c r="L38" s="63"/>
      <c r="M38" s="63"/>
      <c r="N38" s="86">
        <f t="shared" si="17"/>
        <v>0</v>
      </c>
      <c r="O38" s="57">
        <f t="shared" si="9"/>
        <v>0</v>
      </c>
      <c r="P38" s="58">
        <f t="shared" si="10"/>
        <v>0</v>
      </c>
      <c r="Q38" s="59">
        <v>4</v>
      </c>
      <c r="R38" s="60">
        <v>1</v>
      </c>
      <c r="S38" s="60">
        <v>4</v>
      </c>
      <c r="T38" s="60">
        <v>1</v>
      </c>
      <c r="U38" s="60">
        <v>2</v>
      </c>
      <c r="V38" s="60">
        <v>4</v>
      </c>
      <c r="W38" s="60">
        <v>2</v>
      </c>
      <c r="X38" s="60">
        <v>4</v>
      </c>
      <c r="Y38" s="46">
        <f t="shared" si="11"/>
        <v>31</v>
      </c>
      <c r="Z38" s="50">
        <f t="shared" si="12"/>
        <v>20.689655172413794</v>
      </c>
      <c r="AA38" s="47">
        <f t="shared" si="13"/>
        <v>10.344827586206897</v>
      </c>
      <c r="AB38" s="61"/>
      <c r="AC38" s="60">
        <v>2</v>
      </c>
      <c r="AD38" s="60">
        <v>1</v>
      </c>
      <c r="AE38" s="60">
        <v>2</v>
      </c>
      <c r="AF38" s="60">
        <v>1</v>
      </c>
      <c r="AG38" s="60">
        <v>2</v>
      </c>
      <c r="AH38" s="60">
        <v>4</v>
      </c>
      <c r="AI38" s="60">
        <v>2</v>
      </c>
      <c r="AJ38" s="60">
        <v>2</v>
      </c>
      <c r="AK38" s="50">
        <f t="shared" si="14"/>
        <v>21</v>
      </c>
      <c r="AL38" s="46">
        <f t="shared" si="16"/>
        <v>21</v>
      </c>
      <c r="AM38" s="47">
        <f t="shared" si="15"/>
        <v>10.5</v>
      </c>
      <c r="AN38" s="122"/>
      <c r="AO38" s="113"/>
      <c r="AP38" s="2"/>
    </row>
    <row r="39" spans="1:42" ht="13.5">
      <c r="A39" s="106"/>
      <c r="B39" s="51">
        <v>50</v>
      </c>
      <c r="C39" s="52" t="s">
        <v>88</v>
      </c>
      <c r="D39" s="53"/>
      <c r="E39" s="54" t="s">
        <v>127</v>
      </c>
      <c r="F39" s="55"/>
      <c r="G39" s="56"/>
      <c r="H39" s="56"/>
      <c r="I39" s="56"/>
      <c r="J39" s="56"/>
      <c r="K39" s="56"/>
      <c r="L39" s="56"/>
      <c r="M39" s="56"/>
      <c r="N39" s="57">
        <f t="shared" si="17"/>
        <v>0</v>
      </c>
      <c r="O39" s="57">
        <f t="shared" si="9"/>
        <v>0</v>
      </c>
      <c r="P39" s="58">
        <f t="shared" si="10"/>
        <v>0</v>
      </c>
      <c r="Q39" s="59">
        <v>8</v>
      </c>
      <c r="R39" s="60">
        <v>4</v>
      </c>
      <c r="S39" s="60">
        <v>4</v>
      </c>
      <c r="T39" s="60">
        <v>1</v>
      </c>
      <c r="U39" s="60">
        <v>2</v>
      </c>
      <c r="V39" s="60">
        <v>4</v>
      </c>
      <c r="W39" s="60">
        <v>2</v>
      </c>
      <c r="X39" s="60">
        <v>4</v>
      </c>
      <c r="Y39" s="46">
        <f t="shared" si="11"/>
        <v>49</v>
      </c>
      <c r="Z39" s="50">
        <f t="shared" si="12"/>
        <v>41.37931034482759</v>
      </c>
      <c r="AA39" s="47">
        <f t="shared" si="13"/>
        <v>20.689655172413794</v>
      </c>
      <c r="AB39" s="61"/>
      <c r="AC39" s="60">
        <v>4</v>
      </c>
      <c r="AD39" s="60">
        <v>2</v>
      </c>
      <c r="AE39" s="60">
        <v>2</v>
      </c>
      <c r="AF39" s="60">
        <v>1</v>
      </c>
      <c r="AG39" s="60">
        <v>2</v>
      </c>
      <c r="AH39" s="60">
        <v>4</v>
      </c>
      <c r="AI39" s="60">
        <v>2</v>
      </c>
      <c r="AJ39" s="60">
        <v>2</v>
      </c>
      <c r="AK39" s="50">
        <f t="shared" si="14"/>
        <v>29</v>
      </c>
      <c r="AL39" s="46">
        <f t="shared" si="16"/>
        <v>28.999999999999996</v>
      </c>
      <c r="AM39" s="47">
        <f t="shared" si="15"/>
        <v>14.499999999999998</v>
      </c>
      <c r="AN39" s="122"/>
      <c r="AO39" s="113"/>
      <c r="AP39" s="2"/>
    </row>
    <row r="40" spans="1:42" ht="13.5">
      <c r="A40" s="106"/>
      <c r="B40" s="51">
        <v>50</v>
      </c>
      <c r="C40" s="52" t="s">
        <v>91</v>
      </c>
      <c r="D40" s="53"/>
      <c r="E40" s="54" t="s">
        <v>127</v>
      </c>
      <c r="F40" s="62"/>
      <c r="G40" s="63"/>
      <c r="H40" s="63"/>
      <c r="I40" s="63"/>
      <c r="J40" s="63"/>
      <c r="K40" s="63"/>
      <c r="L40" s="63"/>
      <c r="M40" s="63"/>
      <c r="N40" s="57">
        <f t="shared" si="17"/>
        <v>0</v>
      </c>
      <c r="O40" s="57">
        <f t="shared" si="9"/>
        <v>0</v>
      </c>
      <c r="P40" s="58">
        <f t="shared" si="10"/>
        <v>0</v>
      </c>
      <c r="Q40" s="59">
        <v>12</v>
      </c>
      <c r="R40" s="60">
        <v>8</v>
      </c>
      <c r="S40" s="60">
        <v>4</v>
      </c>
      <c r="T40" s="60">
        <v>4</v>
      </c>
      <c r="U40" s="60">
        <v>8</v>
      </c>
      <c r="V40" s="60">
        <v>4</v>
      </c>
      <c r="W40" s="60">
        <v>2</v>
      </c>
      <c r="X40" s="60">
        <v>4</v>
      </c>
      <c r="Y40" s="46">
        <f t="shared" si="11"/>
        <v>78</v>
      </c>
      <c r="Z40" s="50">
        <f t="shared" si="12"/>
        <v>74.71264367816092</v>
      </c>
      <c r="AA40" s="47">
        <f t="shared" si="13"/>
        <v>37.35632183908046</v>
      </c>
      <c r="AB40" s="61"/>
      <c r="AC40" s="60">
        <v>4</v>
      </c>
      <c r="AD40" s="60">
        <v>2</v>
      </c>
      <c r="AE40" s="60">
        <v>2</v>
      </c>
      <c r="AF40" s="60">
        <v>1</v>
      </c>
      <c r="AG40" s="60">
        <v>2</v>
      </c>
      <c r="AH40" s="60">
        <v>4</v>
      </c>
      <c r="AI40" s="60">
        <v>2</v>
      </c>
      <c r="AJ40" s="60">
        <v>2</v>
      </c>
      <c r="AK40" s="50">
        <f t="shared" si="14"/>
        <v>29</v>
      </c>
      <c r="AL40" s="46">
        <f t="shared" si="16"/>
        <v>28.999999999999996</v>
      </c>
      <c r="AM40" s="47">
        <f t="shared" si="15"/>
        <v>14.499999999999998</v>
      </c>
      <c r="AN40" s="122"/>
      <c r="AO40" s="113"/>
      <c r="AP40" s="2"/>
    </row>
    <row r="41" spans="1:42" ht="13.5">
      <c r="A41" s="106"/>
      <c r="B41" s="51">
        <v>50</v>
      </c>
      <c r="C41" s="52" t="s">
        <v>92</v>
      </c>
      <c r="D41" s="53"/>
      <c r="E41" s="54" t="s">
        <v>127</v>
      </c>
      <c r="F41" s="62"/>
      <c r="G41" s="63"/>
      <c r="H41" s="63"/>
      <c r="I41" s="63"/>
      <c r="J41" s="63"/>
      <c r="K41" s="63"/>
      <c r="L41" s="63"/>
      <c r="M41" s="63"/>
      <c r="N41" s="57">
        <f t="shared" si="17"/>
        <v>0</v>
      </c>
      <c r="O41" s="57">
        <f t="shared" si="9"/>
        <v>0</v>
      </c>
      <c r="P41" s="58">
        <f t="shared" si="10"/>
        <v>0</v>
      </c>
      <c r="Q41" s="59">
        <v>4</v>
      </c>
      <c r="R41" s="60">
        <v>4</v>
      </c>
      <c r="S41" s="60">
        <v>4</v>
      </c>
      <c r="T41" s="60">
        <v>2</v>
      </c>
      <c r="U41" s="60">
        <v>8</v>
      </c>
      <c r="V41" s="60">
        <v>4</v>
      </c>
      <c r="W41" s="60">
        <v>2</v>
      </c>
      <c r="X41" s="60">
        <v>4</v>
      </c>
      <c r="Y41" s="46">
        <f t="shared" si="11"/>
        <v>44</v>
      </c>
      <c r="Z41" s="50">
        <f t="shared" si="12"/>
        <v>35.63218390804598</v>
      </c>
      <c r="AA41" s="47">
        <f t="shared" si="13"/>
        <v>17.81609195402299</v>
      </c>
      <c r="AB41" s="61"/>
      <c r="AC41" s="60">
        <v>2</v>
      </c>
      <c r="AD41" s="60">
        <v>2</v>
      </c>
      <c r="AE41" s="60">
        <v>2</v>
      </c>
      <c r="AF41" s="60">
        <v>1</v>
      </c>
      <c r="AG41" s="60">
        <v>2</v>
      </c>
      <c r="AH41" s="60">
        <v>4</v>
      </c>
      <c r="AI41" s="60">
        <v>2</v>
      </c>
      <c r="AJ41" s="60">
        <v>2</v>
      </c>
      <c r="AK41" s="50">
        <f t="shared" si="14"/>
        <v>23</v>
      </c>
      <c r="AL41" s="46">
        <f t="shared" si="16"/>
        <v>23</v>
      </c>
      <c r="AM41" s="47">
        <f t="shared" si="15"/>
        <v>11.5</v>
      </c>
      <c r="AN41" s="122"/>
      <c r="AO41" s="113"/>
      <c r="AP41" s="2"/>
    </row>
    <row r="42" spans="1:42" ht="41.25">
      <c r="A42" s="106"/>
      <c r="B42" s="51">
        <v>50</v>
      </c>
      <c r="C42" s="52" t="s">
        <v>93</v>
      </c>
      <c r="D42" s="53"/>
      <c r="E42" s="54" t="s">
        <v>127</v>
      </c>
      <c r="F42" s="62"/>
      <c r="G42" s="63"/>
      <c r="H42" s="63"/>
      <c r="I42" s="63"/>
      <c r="J42" s="63"/>
      <c r="K42" s="63"/>
      <c r="L42" s="63"/>
      <c r="M42" s="63"/>
      <c r="N42" s="57">
        <f t="shared" si="17"/>
        <v>0</v>
      </c>
      <c r="O42" s="57">
        <f t="shared" si="9"/>
        <v>0</v>
      </c>
      <c r="P42" s="58">
        <f t="shared" si="10"/>
        <v>0</v>
      </c>
      <c r="Q42" s="59">
        <v>12</v>
      </c>
      <c r="R42" s="60">
        <v>4</v>
      </c>
      <c r="S42" s="60">
        <v>4</v>
      </c>
      <c r="T42" s="60">
        <v>2</v>
      </c>
      <c r="U42" s="60">
        <v>8</v>
      </c>
      <c r="V42" s="60">
        <v>4</v>
      </c>
      <c r="W42" s="60">
        <v>2</v>
      </c>
      <c r="X42" s="60">
        <v>4</v>
      </c>
      <c r="Y42" s="46">
        <f t="shared" si="11"/>
        <v>68</v>
      </c>
      <c r="Z42" s="50">
        <f t="shared" si="12"/>
        <v>63.2183908045977</v>
      </c>
      <c r="AA42" s="47">
        <f t="shared" si="13"/>
        <v>31.60919540229885</v>
      </c>
      <c r="AB42" s="61"/>
      <c r="AC42" s="60">
        <v>8</v>
      </c>
      <c r="AD42" s="60">
        <v>2</v>
      </c>
      <c r="AE42" s="60">
        <v>2</v>
      </c>
      <c r="AF42" s="60">
        <v>1</v>
      </c>
      <c r="AG42" s="60">
        <v>4</v>
      </c>
      <c r="AH42" s="60">
        <v>4</v>
      </c>
      <c r="AI42" s="60">
        <v>2</v>
      </c>
      <c r="AJ42" s="60">
        <v>2</v>
      </c>
      <c r="AK42" s="50">
        <f t="shared" si="14"/>
        <v>43</v>
      </c>
      <c r="AL42" s="46">
        <f t="shared" si="16"/>
        <v>43</v>
      </c>
      <c r="AM42" s="47">
        <f t="shared" si="15"/>
        <v>21.5</v>
      </c>
      <c r="AN42" s="122"/>
      <c r="AO42" s="113"/>
      <c r="AP42" s="2"/>
    </row>
    <row r="43" spans="1:42" ht="41.25">
      <c r="A43" s="106"/>
      <c r="B43" s="51">
        <v>50</v>
      </c>
      <c r="C43" s="52" t="s">
        <v>84</v>
      </c>
      <c r="D43" s="53"/>
      <c r="E43" s="54" t="s">
        <v>127</v>
      </c>
      <c r="F43" s="62"/>
      <c r="G43" s="63"/>
      <c r="H43" s="63"/>
      <c r="I43" s="63"/>
      <c r="J43" s="63"/>
      <c r="K43" s="63"/>
      <c r="L43" s="63"/>
      <c r="M43" s="63"/>
      <c r="N43" s="57">
        <f t="shared" si="17"/>
        <v>0</v>
      </c>
      <c r="O43" s="57">
        <f t="shared" si="9"/>
        <v>0</v>
      </c>
      <c r="P43" s="58">
        <f t="shared" si="10"/>
        <v>0</v>
      </c>
      <c r="Q43" s="59">
        <v>4</v>
      </c>
      <c r="R43" s="60">
        <v>4</v>
      </c>
      <c r="S43" s="60">
        <v>4</v>
      </c>
      <c r="T43" s="60">
        <v>2</v>
      </c>
      <c r="U43" s="60">
        <v>8</v>
      </c>
      <c r="V43" s="60">
        <v>4</v>
      </c>
      <c r="W43" s="60">
        <v>2</v>
      </c>
      <c r="X43" s="60">
        <v>4</v>
      </c>
      <c r="Y43" s="46">
        <f t="shared" si="11"/>
        <v>44</v>
      </c>
      <c r="Z43" s="50">
        <f t="shared" si="12"/>
        <v>35.63218390804598</v>
      </c>
      <c r="AA43" s="47">
        <f t="shared" si="13"/>
        <v>17.81609195402299</v>
      </c>
      <c r="AB43" s="61"/>
      <c r="AC43" s="60">
        <v>2</v>
      </c>
      <c r="AD43" s="60">
        <v>2</v>
      </c>
      <c r="AE43" s="60">
        <v>2</v>
      </c>
      <c r="AF43" s="60">
        <v>1</v>
      </c>
      <c r="AG43" s="60">
        <v>2</v>
      </c>
      <c r="AH43" s="60">
        <v>4</v>
      </c>
      <c r="AI43" s="60">
        <v>2</v>
      </c>
      <c r="AJ43" s="60">
        <v>2</v>
      </c>
      <c r="AK43" s="50">
        <f t="shared" si="14"/>
        <v>23</v>
      </c>
      <c r="AL43" s="46">
        <f t="shared" si="16"/>
        <v>23</v>
      </c>
      <c r="AM43" s="47">
        <f t="shared" si="15"/>
        <v>11.5</v>
      </c>
      <c r="AN43" s="122"/>
      <c r="AO43" s="113"/>
      <c r="AP43" s="2"/>
    </row>
    <row r="44" spans="1:42" ht="13.5">
      <c r="A44" s="106"/>
      <c r="B44" s="51">
        <v>50</v>
      </c>
      <c r="C44" s="52" t="s">
        <v>89</v>
      </c>
      <c r="D44" s="53"/>
      <c r="E44" s="54" t="s">
        <v>128</v>
      </c>
      <c r="F44" s="62">
        <v>8</v>
      </c>
      <c r="G44" s="63">
        <v>4</v>
      </c>
      <c r="H44" s="63">
        <v>2</v>
      </c>
      <c r="I44" s="63">
        <v>4</v>
      </c>
      <c r="J44" s="63">
        <v>2</v>
      </c>
      <c r="K44" s="63">
        <v>4</v>
      </c>
      <c r="L44" s="63">
        <v>2</v>
      </c>
      <c r="M44" s="63">
        <v>4</v>
      </c>
      <c r="N44" s="57">
        <f t="shared" si="17"/>
        <v>50</v>
      </c>
      <c r="O44" s="57">
        <f t="shared" si="9"/>
        <v>42.5287356321839</v>
      </c>
      <c r="P44" s="58">
        <f t="shared" si="10"/>
        <v>21.264367816091955</v>
      </c>
      <c r="Q44" s="59"/>
      <c r="R44" s="60"/>
      <c r="S44" s="60"/>
      <c r="T44" s="60"/>
      <c r="U44" s="60"/>
      <c r="V44" s="60"/>
      <c r="W44" s="60"/>
      <c r="X44" s="60"/>
      <c r="Y44" s="46">
        <f t="shared" si="11"/>
        <v>0</v>
      </c>
      <c r="Z44" s="50">
        <f t="shared" si="12"/>
        <v>0</v>
      </c>
      <c r="AA44" s="47">
        <f t="shared" si="13"/>
        <v>0</v>
      </c>
      <c r="AB44" s="61"/>
      <c r="AC44" s="60"/>
      <c r="AD44" s="60"/>
      <c r="AE44" s="60"/>
      <c r="AF44" s="60"/>
      <c r="AG44" s="60"/>
      <c r="AH44" s="60"/>
      <c r="AI44" s="60"/>
      <c r="AJ44" s="60"/>
      <c r="AK44" s="50">
        <f t="shared" si="14"/>
        <v>0</v>
      </c>
      <c r="AL44" s="46">
        <f t="shared" si="16"/>
        <v>0</v>
      </c>
      <c r="AM44" s="47">
        <f t="shared" si="15"/>
        <v>0</v>
      </c>
      <c r="AN44" s="122"/>
      <c r="AO44" s="113"/>
      <c r="AP44" s="2"/>
    </row>
    <row r="45" spans="1:42" ht="27">
      <c r="A45" s="106"/>
      <c r="B45" s="51">
        <v>50</v>
      </c>
      <c r="C45" s="52" t="s">
        <v>94</v>
      </c>
      <c r="D45" s="53"/>
      <c r="E45" s="54" t="s">
        <v>128</v>
      </c>
      <c r="F45" s="62">
        <v>12</v>
      </c>
      <c r="G45" s="63">
        <v>4</v>
      </c>
      <c r="H45" s="63">
        <v>2</v>
      </c>
      <c r="I45" s="63">
        <v>4</v>
      </c>
      <c r="J45" s="63">
        <v>2</v>
      </c>
      <c r="K45" s="63">
        <v>4</v>
      </c>
      <c r="L45" s="63">
        <v>2</v>
      </c>
      <c r="M45" s="63">
        <v>4</v>
      </c>
      <c r="N45" s="57">
        <f t="shared" si="17"/>
        <v>62</v>
      </c>
      <c r="O45" s="57">
        <f t="shared" si="9"/>
        <v>56.32183908045977</v>
      </c>
      <c r="P45" s="58">
        <f t="shared" si="10"/>
        <v>28.160919540229884</v>
      </c>
      <c r="Q45" s="59"/>
      <c r="R45" s="60"/>
      <c r="S45" s="60"/>
      <c r="T45" s="60"/>
      <c r="U45" s="60"/>
      <c r="V45" s="60"/>
      <c r="W45" s="60"/>
      <c r="X45" s="60"/>
      <c r="Y45" s="46">
        <f t="shared" si="11"/>
        <v>0</v>
      </c>
      <c r="Z45" s="50">
        <f t="shared" si="12"/>
        <v>0</v>
      </c>
      <c r="AA45" s="47">
        <f t="shared" si="13"/>
        <v>0</v>
      </c>
      <c r="AB45" s="61"/>
      <c r="AC45" s="60"/>
      <c r="AD45" s="60"/>
      <c r="AE45" s="60"/>
      <c r="AF45" s="60"/>
      <c r="AG45" s="60"/>
      <c r="AH45" s="60"/>
      <c r="AI45" s="60"/>
      <c r="AJ45" s="60"/>
      <c r="AK45" s="50">
        <f t="shared" si="14"/>
        <v>0</v>
      </c>
      <c r="AL45" s="46">
        <f t="shared" si="16"/>
        <v>0</v>
      </c>
      <c r="AM45" s="47">
        <f t="shared" si="15"/>
        <v>0</v>
      </c>
      <c r="AN45" s="122"/>
      <c r="AO45" s="113"/>
      <c r="AP45" s="2"/>
    </row>
    <row r="46" spans="1:42" ht="13.5">
      <c r="A46" s="106"/>
      <c r="B46" s="51">
        <v>50</v>
      </c>
      <c r="C46" s="52" t="s">
        <v>87</v>
      </c>
      <c r="D46" s="53"/>
      <c r="E46" s="54" t="s">
        <v>127</v>
      </c>
      <c r="F46" s="62"/>
      <c r="G46" s="63"/>
      <c r="H46" s="63"/>
      <c r="I46" s="63"/>
      <c r="J46" s="63"/>
      <c r="K46" s="63"/>
      <c r="L46" s="63"/>
      <c r="M46" s="63"/>
      <c r="N46" s="57">
        <f t="shared" si="17"/>
        <v>0</v>
      </c>
      <c r="O46" s="57">
        <f t="shared" si="9"/>
        <v>0</v>
      </c>
      <c r="P46" s="58">
        <f t="shared" si="10"/>
        <v>0</v>
      </c>
      <c r="Q46" s="59">
        <v>8</v>
      </c>
      <c r="R46" s="60">
        <v>8</v>
      </c>
      <c r="S46" s="60">
        <v>4</v>
      </c>
      <c r="T46" s="60">
        <v>2</v>
      </c>
      <c r="U46" s="60">
        <v>8</v>
      </c>
      <c r="V46" s="60">
        <v>4</v>
      </c>
      <c r="W46" s="60">
        <v>2</v>
      </c>
      <c r="X46" s="60">
        <v>4</v>
      </c>
      <c r="Y46" s="46">
        <f t="shared" si="11"/>
        <v>64</v>
      </c>
      <c r="Z46" s="50">
        <f t="shared" si="12"/>
        <v>58.620689655172406</v>
      </c>
      <c r="AA46" s="47">
        <f t="shared" si="13"/>
        <v>29.310344827586206</v>
      </c>
      <c r="AB46" s="61"/>
      <c r="AC46" s="60">
        <v>4</v>
      </c>
      <c r="AD46" s="60">
        <v>2</v>
      </c>
      <c r="AE46" s="60">
        <v>2</v>
      </c>
      <c r="AF46" s="60">
        <v>1</v>
      </c>
      <c r="AG46" s="60">
        <v>2</v>
      </c>
      <c r="AH46" s="60">
        <v>4</v>
      </c>
      <c r="AI46" s="60">
        <v>2</v>
      </c>
      <c r="AJ46" s="60">
        <v>2</v>
      </c>
      <c r="AK46" s="50">
        <f t="shared" si="14"/>
        <v>29</v>
      </c>
      <c r="AL46" s="46">
        <f t="shared" si="16"/>
        <v>28.999999999999996</v>
      </c>
      <c r="AM46" s="47">
        <f t="shared" si="15"/>
        <v>14.499999999999998</v>
      </c>
      <c r="AN46" s="122"/>
      <c r="AO46" s="113"/>
      <c r="AP46" s="2"/>
    </row>
    <row r="47" spans="1:42" ht="13.5">
      <c r="A47" s="106"/>
      <c r="B47" s="51">
        <v>50</v>
      </c>
      <c r="C47" s="52" t="s">
        <v>95</v>
      </c>
      <c r="D47" s="53"/>
      <c r="E47" s="54" t="s">
        <v>128</v>
      </c>
      <c r="F47" s="62">
        <v>4</v>
      </c>
      <c r="G47" s="63">
        <v>4</v>
      </c>
      <c r="H47" s="63">
        <v>4</v>
      </c>
      <c r="I47" s="63">
        <v>1</v>
      </c>
      <c r="J47" s="63">
        <v>2</v>
      </c>
      <c r="K47" s="63">
        <v>4</v>
      </c>
      <c r="L47" s="63">
        <v>2</v>
      </c>
      <c r="M47" s="63">
        <v>4</v>
      </c>
      <c r="N47" s="57">
        <f t="shared" si="17"/>
        <v>37</v>
      </c>
      <c r="O47" s="57">
        <f t="shared" si="9"/>
        <v>27.586206896551722</v>
      </c>
      <c r="P47" s="58">
        <f t="shared" si="10"/>
        <v>13.793103448275861</v>
      </c>
      <c r="Q47" s="59"/>
      <c r="R47" s="60"/>
      <c r="S47" s="60"/>
      <c r="T47" s="60"/>
      <c r="U47" s="60"/>
      <c r="V47" s="60"/>
      <c r="W47" s="60"/>
      <c r="X47" s="60"/>
      <c r="Y47" s="46">
        <f t="shared" si="11"/>
        <v>0</v>
      </c>
      <c r="Z47" s="50">
        <f t="shared" si="12"/>
        <v>0</v>
      </c>
      <c r="AA47" s="47">
        <f t="shared" si="13"/>
        <v>0</v>
      </c>
      <c r="AB47" s="61"/>
      <c r="AC47" s="60"/>
      <c r="AD47" s="60"/>
      <c r="AE47" s="60"/>
      <c r="AF47" s="60"/>
      <c r="AG47" s="60"/>
      <c r="AH47" s="60"/>
      <c r="AI47" s="60"/>
      <c r="AJ47" s="60"/>
      <c r="AK47" s="50">
        <f t="shared" si="14"/>
        <v>0</v>
      </c>
      <c r="AL47" s="46">
        <f t="shared" si="16"/>
        <v>0</v>
      </c>
      <c r="AM47" s="47">
        <f t="shared" si="15"/>
        <v>0</v>
      </c>
      <c r="AN47" s="122"/>
      <c r="AO47" s="113"/>
      <c r="AP47" s="2"/>
    </row>
    <row r="48" spans="1:42" ht="27">
      <c r="A48" s="106"/>
      <c r="B48" s="51">
        <v>50</v>
      </c>
      <c r="C48" s="64" t="s">
        <v>96</v>
      </c>
      <c r="D48" s="65"/>
      <c r="E48" s="54" t="s">
        <v>128</v>
      </c>
      <c r="F48" s="62">
        <v>12</v>
      </c>
      <c r="G48" s="63">
        <v>2</v>
      </c>
      <c r="H48" s="63">
        <v>4</v>
      </c>
      <c r="I48" s="63">
        <v>2</v>
      </c>
      <c r="J48" s="63">
        <v>4</v>
      </c>
      <c r="K48" s="63">
        <v>4</v>
      </c>
      <c r="L48" s="63">
        <v>2</v>
      </c>
      <c r="M48" s="63">
        <v>4</v>
      </c>
      <c r="N48" s="57">
        <f>(3*$F48)+(2*$G48)+$H48+$I48+$J48+$K48+$L48+M48</f>
        <v>60</v>
      </c>
      <c r="O48" s="57">
        <f>IF($N48&lt;&gt;0,(($N48-$O$6)/($F$6-$O$6))*100,0)</f>
        <v>54.02298850574713</v>
      </c>
      <c r="P48" s="58">
        <f>($O48*$B48)/100</f>
        <v>27.01149425287356</v>
      </c>
      <c r="Q48" s="69"/>
      <c r="R48" s="70"/>
      <c r="S48" s="70"/>
      <c r="T48" s="70"/>
      <c r="U48" s="70"/>
      <c r="V48" s="70"/>
      <c r="W48" s="70"/>
      <c r="X48" s="70"/>
      <c r="Y48" s="46">
        <f t="shared" si="11"/>
        <v>0</v>
      </c>
      <c r="Z48" s="50">
        <f t="shared" si="12"/>
        <v>0</v>
      </c>
      <c r="AA48" s="47">
        <f>($Z48*$B48)/100</f>
        <v>0</v>
      </c>
      <c r="AB48" s="71"/>
      <c r="AC48" s="70"/>
      <c r="AD48" s="70"/>
      <c r="AE48" s="70"/>
      <c r="AF48" s="70"/>
      <c r="AG48" s="70"/>
      <c r="AH48" s="70"/>
      <c r="AI48" s="70"/>
      <c r="AJ48" s="70"/>
      <c r="AK48" s="50">
        <f t="shared" si="14"/>
        <v>0</v>
      </c>
      <c r="AL48" s="46">
        <f t="shared" si="16"/>
        <v>0</v>
      </c>
      <c r="AM48" s="47">
        <f>($AL48*$B48)/100</f>
        <v>0</v>
      </c>
      <c r="AN48" s="172"/>
      <c r="AO48" s="113"/>
      <c r="AP48" s="2"/>
    </row>
    <row r="49" spans="1:42" ht="27.75" thickBot="1">
      <c r="A49" s="106"/>
      <c r="B49" s="51">
        <v>50</v>
      </c>
      <c r="C49" s="64" t="s">
        <v>97</v>
      </c>
      <c r="D49" s="65"/>
      <c r="E49" s="93" t="s">
        <v>128</v>
      </c>
      <c r="F49" s="94">
        <v>8</v>
      </c>
      <c r="G49" s="95">
        <v>2</v>
      </c>
      <c r="H49" s="95">
        <v>4</v>
      </c>
      <c r="I49" s="95">
        <v>2</v>
      </c>
      <c r="J49" s="95">
        <v>4</v>
      </c>
      <c r="K49" s="95">
        <v>4</v>
      </c>
      <c r="L49" s="95">
        <v>2</v>
      </c>
      <c r="M49" s="95">
        <v>4</v>
      </c>
      <c r="N49" s="100">
        <f t="shared" si="17"/>
        <v>48</v>
      </c>
      <c r="O49" s="96">
        <f t="shared" si="9"/>
        <v>40.229885057471265</v>
      </c>
      <c r="P49" s="97">
        <f>($O49*$B49)/100</f>
        <v>20.114942528735632</v>
      </c>
      <c r="Q49" s="69"/>
      <c r="R49" s="70"/>
      <c r="S49" s="70"/>
      <c r="T49" s="70"/>
      <c r="U49" s="70"/>
      <c r="V49" s="70"/>
      <c r="W49" s="70"/>
      <c r="X49" s="70"/>
      <c r="Y49" s="46">
        <f t="shared" si="11"/>
        <v>0</v>
      </c>
      <c r="Z49" s="72">
        <f t="shared" si="12"/>
        <v>0</v>
      </c>
      <c r="AA49" s="47">
        <f>($Z49*$B49)/100</f>
        <v>0</v>
      </c>
      <c r="AB49" s="71"/>
      <c r="AC49" s="70"/>
      <c r="AD49" s="70"/>
      <c r="AE49" s="70"/>
      <c r="AF49" s="70"/>
      <c r="AG49" s="70"/>
      <c r="AH49" s="70"/>
      <c r="AI49" s="70"/>
      <c r="AJ49" s="70"/>
      <c r="AK49" s="50">
        <f t="shared" si="14"/>
        <v>0</v>
      </c>
      <c r="AL49" s="46">
        <f t="shared" si="16"/>
        <v>0</v>
      </c>
      <c r="AM49" s="47">
        <f>($AL49*$B49)/100</f>
        <v>0</v>
      </c>
      <c r="AN49" s="172"/>
      <c r="AO49" s="173"/>
      <c r="AP49" s="2"/>
    </row>
    <row r="50" spans="1:42" ht="14.25" thickBot="1">
      <c r="A50" s="107"/>
      <c r="B50" s="19">
        <v>50</v>
      </c>
      <c r="C50" s="161"/>
      <c r="D50" s="162"/>
      <c r="E50" s="163"/>
      <c r="F50" s="136" t="s">
        <v>21</v>
      </c>
      <c r="G50" s="126"/>
      <c r="H50" s="126"/>
      <c r="I50" s="126"/>
      <c r="J50" s="126"/>
      <c r="K50" s="126"/>
      <c r="L50" s="126"/>
      <c r="M50" s="137"/>
      <c r="N50" s="80">
        <f>IF(SUM($N35:$N49),(1-EXP(-((SUM($N35:$N49)/COUNTIF($N35:$N49,"&gt;0"))^1)))*($F$6-(MAX($N35:$N49)))*(1-1/(EXP((((COUNTIF($N35:$N49,"&gt;0")^1)-1)*0.1))))+(MAX($N35:$N49)),0)</f>
        <v>74.5278382506457</v>
      </c>
      <c r="O50" s="78">
        <f>IF($N50&lt;&gt;0,(($N50-$O$6)/($F$6-$O$6))*100,0)</f>
        <v>70.72165316166172</v>
      </c>
      <c r="P50" s="22">
        <f>IF(SUM($N35:$N49),(($O50*$B50)/100),0)</f>
        <v>35.36082658083086</v>
      </c>
      <c r="Q50" s="125" t="s">
        <v>20</v>
      </c>
      <c r="R50" s="126"/>
      <c r="S50" s="126"/>
      <c r="T50" s="126"/>
      <c r="U50" s="126"/>
      <c r="V50" s="126"/>
      <c r="W50" s="126"/>
      <c r="X50" s="137"/>
      <c r="Y50" s="21">
        <f>IF(SUM($Y35:$Y49),(1-EXP(-((SUM($Y35:$Y49)/COUNTIF($Y35:$Y49,"&gt;0"))^1)))*($F$6-(MAX($Y35:$Y49)))*(1-1/(EXP((((COUNTIF($Y35:$Y49,"&gt;0")^1)-1)*0.1))))+(MAX($Y35:$Y49)),0)</f>
        <v>92.68174612466922</v>
      </c>
      <c r="Z50" s="20">
        <f>IF($Y50&lt;&gt;0,(($Y50-$O$6)/($F$6-$O$6))*100,0)</f>
        <v>91.5882139364014</v>
      </c>
      <c r="AA50" s="22">
        <f>IF(SUM($Y35:$Y49),(($Z50*$B50)/100),0)</f>
        <v>45.7941069682007</v>
      </c>
      <c r="AB50" s="26">
        <f>+P50-AA50</f>
        <v>-10.433280387369841</v>
      </c>
      <c r="AC50" s="81" t="s">
        <v>6</v>
      </c>
      <c r="AD50" s="125" t="s">
        <v>22</v>
      </c>
      <c r="AE50" s="126"/>
      <c r="AF50" s="126"/>
      <c r="AG50" s="126"/>
      <c r="AH50" s="126"/>
      <c r="AI50" s="126"/>
      <c r="AJ50" s="127"/>
      <c r="AK50" s="20">
        <f>IF(SUM($AK35:$AK49),(1-EXP(-((SUM($AK35:$AK49)/COUNTIF($AK35:$AK49,"&gt;0"))^1)))*($F$6-(MAX($AK35:$AK49)))*(1-1/(EXP((((COUNTIF($AK35:$AK49,"&gt;0")^1)-1)*0.1))))+(MAX($AK35:$AK49)),0)</f>
        <v>76.82552939477017</v>
      </c>
      <c r="AL50" s="20">
        <f>IF($AK50&lt;&gt;0,(($AK50-$O$6)/($F$6-$O$6))*100,0)</f>
        <v>73.36267746525307</v>
      </c>
      <c r="AM50" s="22">
        <f>IF(SUM($AK35:$AK49),(($AL50*$B50)/100),0)</f>
        <v>36.681338732626536</v>
      </c>
      <c r="AN50" s="23" t="s">
        <v>8</v>
      </c>
      <c r="AO50" s="24">
        <f>$P50-$AM50</f>
        <v>-1.3205121517956755</v>
      </c>
      <c r="AP50" s="2"/>
    </row>
    <row r="52" ht="13.5" thickBot="1">
      <c r="C52" s="92"/>
    </row>
    <row r="53" spans="1:41" ht="13.5">
      <c r="A53" s="134" t="s">
        <v>58</v>
      </c>
      <c r="B53" s="110" t="s">
        <v>5</v>
      </c>
      <c r="C53" s="166" t="s">
        <v>10</v>
      </c>
      <c r="D53" s="108" t="s">
        <v>9</v>
      </c>
      <c r="E53" s="164" t="s">
        <v>19</v>
      </c>
      <c r="F53" s="138" t="s">
        <v>59</v>
      </c>
      <c r="G53" s="139"/>
      <c r="H53" s="139"/>
      <c r="I53" s="139"/>
      <c r="J53" s="139"/>
      <c r="K53" s="139"/>
      <c r="L53" s="139"/>
      <c r="M53" s="139"/>
      <c r="N53" s="139" t="s">
        <v>11</v>
      </c>
      <c r="O53" s="139"/>
      <c r="P53" s="146"/>
      <c r="Q53" s="116" t="s">
        <v>60</v>
      </c>
      <c r="R53" s="117"/>
      <c r="S53" s="117"/>
      <c r="T53" s="117"/>
      <c r="U53" s="117"/>
      <c r="V53" s="117"/>
      <c r="W53" s="117"/>
      <c r="X53" s="117"/>
      <c r="Y53" s="117" t="s">
        <v>11</v>
      </c>
      <c r="Z53" s="117"/>
      <c r="AA53" s="118"/>
      <c r="AB53" s="144" t="s">
        <v>18</v>
      </c>
      <c r="AC53" s="114" t="s">
        <v>61</v>
      </c>
      <c r="AD53" s="115"/>
      <c r="AE53" s="115"/>
      <c r="AF53" s="115"/>
      <c r="AG53" s="115"/>
      <c r="AH53" s="115"/>
      <c r="AI53" s="115"/>
      <c r="AJ53" s="116"/>
      <c r="AK53" s="117" t="s">
        <v>11</v>
      </c>
      <c r="AL53" s="117"/>
      <c r="AM53" s="118"/>
      <c r="AN53" s="123" t="s">
        <v>7</v>
      </c>
      <c r="AO53" s="119" t="s">
        <v>12</v>
      </c>
    </row>
    <row r="54" spans="1:41" ht="33" thickBot="1">
      <c r="A54" s="135"/>
      <c r="B54" s="111"/>
      <c r="C54" s="165"/>
      <c r="D54" s="109"/>
      <c r="E54" s="165"/>
      <c r="F54" s="34" t="s">
        <v>6</v>
      </c>
      <c r="G54" s="35" t="s">
        <v>0</v>
      </c>
      <c r="H54" s="35" t="s">
        <v>1</v>
      </c>
      <c r="I54" s="35" t="s">
        <v>2</v>
      </c>
      <c r="J54" s="35" t="s">
        <v>46</v>
      </c>
      <c r="K54" s="35" t="s">
        <v>4</v>
      </c>
      <c r="L54" s="35" t="s">
        <v>47</v>
      </c>
      <c r="M54" s="35" t="s">
        <v>3</v>
      </c>
      <c r="N54" s="25" t="s">
        <v>25</v>
      </c>
      <c r="O54" s="25" t="s">
        <v>26</v>
      </c>
      <c r="P54" s="27" t="s">
        <v>37</v>
      </c>
      <c r="Q54" s="36" t="s">
        <v>6</v>
      </c>
      <c r="R54" s="37" t="s">
        <v>0</v>
      </c>
      <c r="S54" s="37" t="s">
        <v>1</v>
      </c>
      <c r="T54" s="37" t="s">
        <v>2</v>
      </c>
      <c r="U54" s="37" t="s">
        <v>46</v>
      </c>
      <c r="V54" s="37" t="s">
        <v>4</v>
      </c>
      <c r="W54" s="37" t="s">
        <v>47</v>
      </c>
      <c r="X54" s="37" t="s">
        <v>3</v>
      </c>
      <c r="Y54" s="29" t="s">
        <v>27</v>
      </c>
      <c r="Z54" s="29" t="s">
        <v>28</v>
      </c>
      <c r="AA54" s="30" t="s">
        <v>38</v>
      </c>
      <c r="AB54" s="145"/>
      <c r="AC54" s="37" t="s">
        <v>33</v>
      </c>
      <c r="AD54" s="37" t="s">
        <v>34</v>
      </c>
      <c r="AE54" s="28" t="s">
        <v>29</v>
      </c>
      <c r="AF54" s="28" t="s">
        <v>30</v>
      </c>
      <c r="AG54" s="28" t="s">
        <v>48</v>
      </c>
      <c r="AH54" s="28" t="s">
        <v>31</v>
      </c>
      <c r="AI54" s="28" t="s">
        <v>49</v>
      </c>
      <c r="AJ54" s="28" t="s">
        <v>32</v>
      </c>
      <c r="AK54" s="29" t="s">
        <v>35</v>
      </c>
      <c r="AL54" s="29" t="s">
        <v>36</v>
      </c>
      <c r="AM54" s="29" t="s">
        <v>39</v>
      </c>
      <c r="AN54" s="124"/>
      <c r="AO54" s="120"/>
    </row>
    <row r="55" spans="1:42" ht="27">
      <c r="A55" s="105" t="s">
        <v>69</v>
      </c>
      <c r="B55" s="31">
        <v>52</v>
      </c>
      <c r="C55" s="52" t="s">
        <v>81</v>
      </c>
      <c r="D55" s="41"/>
      <c r="E55" s="89" t="s">
        <v>127</v>
      </c>
      <c r="F55" s="87"/>
      <c r="G55" s="56"/>
      <c r="H55" s="56"/>
      <c r="I55" s="56"/>
      <c r="J55" s="56"/>
      <c r="K55" s="56"/>
      <c r="L55" s="56"/>
      <c r="M55" s="56"/>
      <c r="N55" s="42">
        <f>(3*$F55)+(2*$G55)+$H55+$I55+$J55+$K55+$L55+M55</f>
        <v>0</v>
      </c>
      <c r="O55" s="43">
        <f aca="true" t="shared" si="18" ref="O55:O67">IF($N55&lt;&gt;0,(($N55-$O$6)/($F$6-$O$6))*100,0)</f>
        <v>0</v>
      </c>
      <c r="P55" s="44">
        <f aca="true" t="shared" si="19" ref="P55:P66">($O55*$B55)/100</f>
        <v>0</v>
      </c>
      <c r="Q55" s="45">
        <v>4</v>
      </c>
      <c r="R55" s="45">
        <v>4</v>
      </c>
      <c r="S55" s="45">
        <v>4</v>
      </c>
      <c r="T55" s="45">
        <v>1</v>
      </c>
      <c r="U55" s="45">
        <v>2</v>
      </c>
      <c r="V55" s="45">
        <v>4</v>
      </c>
      <c r="W55" s="45">
        <v>2</v>
      </c>
      <c r="X55" s="45">
        <v>4</v>
      </c>
      <c r="Y55" s="46">
        <f aca="true" t="shared" si="20" ref="Y55:Y66">(3*$Q55)+(2*$R55)+$S55+$T55+$U55+$V55+$W55+$X55</f>
        <v>37</v>
      </c>
      <c r="Z55" s="73">
        <f aca="true" t="shared" si="21" ref="Z55:Z67">IF($Y55&lt;&gt;0,(($Y55-$O$6)/($F$6-$O$6))*100,0)</f>
        <v>27.586206896551722</v>
      </c>
      <c r="AA55" s="47">
        <f aca="true" t="shared" si="22" ref="AA55:AA66">($Z55*$B55)/100</f>
        <v>14.344827586206895</v>
      </c>
      <c r="AB55" s="48"/>
      <c r="AC55" s="49">
        <v>2</v>
      </c>
      <c r="AD55" s="49">
        <v>1</v>
      </c>
      <c r="AE55" s="49">
        <v>2</v>
      </c>
      <c r="AF55" s="49">
        <v>1</v>
      </c>
      <c r="AG55" s="49">
        <v>2</v>
      </c>
      <c r="AH55" s="49">
        <v>4</v>
      </c>
      <c r="AI55" s="49">
        <v>2</v>
      </c>
      <c r="AJ55" s="49">
        <v>1</v>
      </c>
      <c r="AK55" s="50">
        <f aca="true" t="shared" si="23" ref="AK55:AK66">(3*$AC55)+(2*$AD55)+$AE55+$AF55+$AG55+$AH55+$AI55+$AJ55</f>
        <v>20</v>
      </c>
      <c r="AL55" s="46">
        <f>IF($AK55&lt;&gt;0,(($AK55-$O$6)/($F$6-$O$6))*100,0)</f>
        <v>8.045977011494253</v>
      </c>
      <c r="AM55" s="47">
        <f aca="true" t="shared" si="24" ref="AM55:AM66">($AL55*$B55)/100</f>
        <v>4.183908045977011</v>
      </c>
      <c r="AN55" s="121">
        <f>$AO67-$AB67</f>
        <v>8.056933149688234</v>
      </c>
      <c r="AO55" s="112"/>
      <c r="AP55" s="2"/>
    </row>
    <row r="56" spans="1:42" ht="13.5">
      <c r="A56" s="106"/>
      <c r="B56" s="51">
        <v>52</v>
      </c>
      <c r="C56" s="52" t="s">
        <v>82</v>
      </c>
      <c r="D56" s="53"/>
      <c r="E56" s="90" t="s">
        <v>127</v>
      </c>
      <c r="F56" s="88"/>
      <c r="G56" s="63"/>
      <c r="H56" s="63"/>
      <c r="I56" s="63"/>
      <c r="J56" s="63"/>
      <c r="K56" s="63"/>
      <c r="L56" s="63"/>
      <c r="M56" s="63"/>
      <c r="N56" s="86">
        <f>(3*$F56)+(2*$G56)+$H56+$I56+$J56+$K56+$L56+M56</f>
        <v>0</v>
      </c>
      <c r="O56" s="57">
        <f t="shared" si="18"/>
        <v>0</v>
      </c>
      <c r="P56" s="58">
        <f t="shared" si="19"/>
        <v>0</v>
      </c>
      <c r="Q56" s="59">
        <v>4</v>
      </c>
      <c r="R56" s="60">
        <v>4</v>
      </c>
      <c r="S56" s="60">
        <v>4</v>
      </c>
      <c r="T56" s="60">
        <v>1</v>
      </c>
      <c r="U56" s="60">
        <v>2</v>
      </c>
      <c r="V56" s="60">
        <v>4</v>
      </c>
      <c r="W56" s="60">
        <v>2</v>
      </c>
      <c r="X56" s="60">
        <v>4</v>
      </c>
      <c r="Y56" s="46">
        <f t="shared" si="20"/>
        <v>37</v>
      </c>
      <c r="Z56" s="50">
        <f t="shared" si="21"/>
        <v>27.586206896551722</v>
      </c>
      <c r="AA56" s="47">
        <f t="shared" si="22"/>
        <v>14.344827586206895</v>
      </c>
      <c r="AB56" s="61"/>
      <c r="AC56" s="60">
        <v>2</v>
      </c>
      <c r="AD56" s="60">
        <v>1</v>
      </c>
      <c r="AE56" s="60">
        <v>2</v>
      </c>
      <c r="AF56" s="60">
        <v>1</v>
      </c>
      <c r="AG56" s="60">
        <v>2</v>
      </c>
      <c r="AH56" s="60">
        <v>4</v>
      </c>
      <c r="AI56" s="60">
        <v>2</v>
      </c>
      <c r="AJ56" s="60">
        <v>1</v>
      </c>
      <c r="AK56" s="50">
        <f t="shared" si="23"/>
        <v>20</v>
      </c>
      <c r="AL56" s="46">
        <f aca="true" t="shared" si="25" ref="AL56:AL66">IF($AK56&lt;&gt;0,(($AK56-$Q$6)/($F$6-$Q$6))*100,0)</f>
        <v>20</v>
      </c>
      <c r="AM56" s="47">
        <f t="shared" si="24"/>
        <v>10.4</v>
      </c>
      <c r="AN56" s="122"/>
      <c r="AO56" s="113"/>
      <c r="AP56" s="2"/>
    </row>
    <row r="57" spans="1:42" ht="13.5">
      <c r="A57" s="106"/>
      <c r="B57" s="51">
        <v>52</v>
      </c>
      <c r="C57" s="52" t="s">
        <v>83</v>
      </c>
      <c r="D57" s="53"/>
      <c r="E57" s="90" t="s">
        <v>127</v>
      </c>
      <c r="F57" s="88"/>
      <c r="G57" s="63"/>
      <c r="H57" s="63"/>
      <c r="I57" s="63"/>
      <c r="J57" s="63"/>
      <c r="K57" s="63"/>
      <c r="L57" s="63"/>
      <c r="M57" s="63"/>
      <c r="N57" s="86">
        <f aca="true" t="shared" si="26" ref="N57:N66">(3*$F57)+(2*$G57)+$H57+$I57+$J57+$K57+$L57+M57</f>
        <v>0</v>
      </c>
      <c r="O57" s="57">
        <f t="shared" si="18"/>
        <v>0</v>
      </c>
      <c r="P57" s="58">
        <f t="shared" si="19"/>
        <v>0</v>
      </c>
      <c r="Q57" s="59">
        <v>12</v>
      </c>
      <c r="R57" s="60">
        <v>4</v>
      </c>
      <c r="S57" s="60">
        <v>4</v>
      </c>
      <c r="T57" s="60">
        <v>4</v>
      </c>
      <c r="U57" s="60">
        <v>12</v>
      </c>
      <c r="V57" s="60">
        <v>4</v>
      </c>
      <c r="W57" s="60">
        <v>2</v>
      </c>
      <c r="X57" s="60">
        <v>4</v>
      </c>
      <c r="Y57" s="46">
        <f t="shared" si="20"/>
        <v>74</v>
      </c>
      <c r="Z57" s="50">
        <f t="shared" si="21"/>
        <v>70.11494252873564</v>
      </c>
      <c r="AA57" s="47">
        <f t="shared" si="22"/>
        <v>36.45977011494253</v>
      </c>
      <c r="AB57" s="61"/>
      <c r="AC57" s="60">
        <v>8</v>
      </c>
      <c r="AD57" s="60">
        <v>2</v>
      </c>
      <c r="AE57" s="60">
        <v>2</v>
      </c>
      <c r="AF57" s="60">
        <v>2</v>
      </c>
      <c r="AG57" s="60">
        <v>4</v>
      </c>
      <c r="AH57" s="60">
        <v>4</v>
      </c>
      <c r="AI57" s="60">
        <v>2</v>
      </c>
      <c r="AJ57" s="60">
        <v>2</v>
      </c>
      <c r="AK57" s="50">
        <f t="shared" si="23"/>
        <v>44</v>
      </c>
      <c r="AL57" s="46">
        <f t="shared" si="25"/>
        <v>44</v>
      </c>
      <c r="AM57" s="47">
        <f t="shared" si="24"/>
        <v>22.88</v>
      </c>
      <c r="AN57" s="122"/>
      <c r="AO57" s="113"/>
      <c r="AP57" s="2"/>
    </row>
    <row r="58" spans="1:42" ht="13.5">
      <c r="A58" s="106"/>
      <c r="B58" s="51">
        <v>52</v>
      </c>
      <c r="C58" s="52" t="s">
        <v>98</v>
      </c>
      <c r="D58" s="53"/>
      <c r="E58" s="90" t="s">
        <v>127</v>
      </c>
      <c r="F58" s="88"/>
      <c r="G58" s="63"/>
      <c r="H58" s="63"/>
      <c r="I58" s="63"/>
      <c r="J58" s="63"/>
      <c r="K58" s="63"/>
      <c r="L58" s="63"/>
      <c r="M58" s="63"/>
      <c r="N58" s="86">
        <f t="shared" si="26"/>
        <v>0</v>
      </c>
      <c r="O58" s="57">
        <f t="shared" si="18"/>
        <v>0</v>
      </c>
      <c r="P58" s="58">
        <f t="shared" si="19"/>
        <v>0</v>
      </c>
      <c r="Q58" s="59">
        <v>12</v>
      </c>
      <c r="R58" s="60">
        <v>2</v>
      </c>
      <c r="S58" s="60">
        <v>4</v>
      </c>
      <c r="T58" s="60">
        <v>2</v>
      </c>
      <c r="U58" s="60">
        <v>4</v>
      </c>
      <c r="V58" s="60">
        <v>4</v>
      </c>
      <c r="W58" s="60">
        <v>2</v>
      </c>
      <c r="X58" s="60">
        <v>4</v>
      </c>
      <c r="Y58" s="46">
        <f t="shared" si="20"/>
        <v>60</v>
      </c>
      <c r="Z58" s="50">
        <f t="shared" si="21"/>
        <v>54.02298850574713</v>
      </c>
      <c r="AA58" s="47">
        <f t="shared" si="22"/>
        <v>28.091954022988507</v>
      </c>
      <c r="AB58" s="61"/>
      <c r="AC58" s="60">
        <v>8</v>
      </c>
      <c r="AD58" s="60">
        <v>1</v>
      </c>
      <c r="AE58" s="60">
        <v>2</v>
      </c>
      <c r="AF58" s="60">
        <v>1</v>
      </c>
      <c r="AG58" s="60">
        <v>4</v>
      </c>
      <c r="AH58" s="60">
        <v>4</v>
      </c>
      <c r="AI58" s="60">
        <v>2</v>
      </c>
      <c r="AJ58" s="60">
        <v>2</v>
      </c>
      <c r="AK58" s="50">
        <f t="shared" si="23"/>
        <v>41</v>
      </c>
      <c r="AL58" s="46">
        <f t="shared" si="25"/>
        <v>41</v>
      </c>
      <c r="AM58" s="47">
        <f t="shared" si="24"/>
        <v>21.32</v>
      </c>
      <c r="AN58" s="122"/>
      <c r="AO58" s="113"/>
      <c r="AP58" s="2"/>
    </row>
    <row r="59" spans="1:42" ht="27">
      <c r="A59" s="106"/>
      <c r="B59" s="51">
        <v>52</v>
      </c>
      <c r="C59" s="52" t="s">
        <v>99</v>
      </c>
      <c r="D59" s="53"/>
      <c r="E59" s="54" t="s">
        <v>127</v>
      </c>
      <c r="F59" s="55"/>
      <c r="G59" s="56"/>
      <c r="H59" s="56"/>
      <c r="I59" s="56"/>
      <c r="J59" s="56"/>
      <c r="K59" s="56"/>
      <c r="L59" s="56"/>
      <c r="M59" s="56"/>
      <c r="N59" s="57">
        <f t="shared" si="26"/>
        <v>0</v>
      </c>
      <c r="O59" s="57">
        <f t="shared" si="18"/>
        <v>0</v>
      </c>
      <c r="P59" s="58">
        <f t="shared" si="19"/>
        <v>0</v>
      </c>
      <c r="Q59" s="59">
        <v>12</v>
      </c>
      <c r="R59" s="60">
        <v>2</v>
      </c>
      <c r="S59" s="60">
        <v>4</v>
      </c>
      <c r="T59" s="60">
        <v>2</v>
      </c>
      <c r="U59" s="60">
        <v>4</v>
      </c>
      <c r="V59" s="60">
        <v>4</v>
      </c>
      <c r="W59" s="60">
        <v>2</v>
      </c>
      <c r="X59" s="60">
        <v>4</v>
      </c>
      <c r="Y59" s="46">
        <f t="shared" si="20"/>
        <v>60</v>
      </c>
      <c r="Z59" s="50">
        <f t="shared" si="21"/>
        <v>54.02298850574713</v>
      </c>
      <c r="AA59" s="47">
        <f t="shared" si="22"/>
        <v>28.091954022988507</v>
      </c>
      <c r="AB59" s="61"/>
      <c r="AC59" s="60">
        <v>8</v>
      </c>
      <c r="AD59" s="60">
        <v>1</v>
      </c>
      <c r="AE59" s="60">
        <v>2</v>
      </c>
      <c r="AF59" s="60">
        <v>1</v>
      </c>
      <c r="AG59" s="60">
        <v>4</v>
      </c>
      <c r="AH59" s="60">
        <v>4</v>
      </c>
      <c r="AI59" s="60">
        <v>2</v>
      </c>
      <c r="AJ59" s="60">
        <v>2</v>
      </c>
      <c r="AK59" s="50">
        <f t="shared" si="23"/>
        <v>41</v>
      </c>
      <c r="AL59" s="46">
        <f t="shared" si="25"/>
        <v>41</v>
      </c>
      <c r="AM59" s="47">
        <f t="shared" si="24"/>
        <v>21.32</v>
      </c>
      <c r="AN59" s="122"/>
      <c r="AO59" s="113"/>
      <c r="AP59" s="2"/>
    </row>
    <row r="60" spans="1:42" ht="13.5">
      <c r="A60" s="106"/>
      <c r="B60" s="51">
        <v>52</v>
      </c>
      <c r="C60" s="52" t="s">
        <v>92</v>
      </c>
      <c r="D60" s="53"/>
      <c r="E60" s="54" t="s">
        <v>127</v>
      </c>
      <c r="F60" s="62"/>
      <c r="G60" s="63"/>
      <c r="H60" s="63"/>
      <c r="I60" s="63"/>
      <c r="J60" s="63"/>
      <c r="K60" s="63"/>
      <c r="L60" s="63"/>
      <c r="M60" s="63"/>
      <c r="N60" s="57">
        <f t="shared" si="26"/>
        <v>0</v>
      </c>
      <c r="O60" s="57">
        <f t="shared" si="18"/>
        <v>0</v>
      </c>
      <c r="P60" s="58">
        <f t="shared" si="19"/>
        <v>0</v>
      </c>
      <c r="Q60" s="59">
        <v>8</v>
      </c>
      <c r="R60" s="60">
        <v>2</v>
      </c>
      <c r="S60" s="60">
        <v>4</v>
      </c>
      <c r="T60" s="60">
        <v>2</v>
      </c>
      <c r="U60" s="60">
        <v>4</v>
      </c>
      <c r="V60" s="60">
        <v>4</v>
      </c>
      <c r="W60" s="60">
        <v>2</v>
      </c>
      <c r="X60" s="60">
        <v>4</v>
      </c>
      <c r="Y60" s="46">
        <f t="shared" si="20"/>
        <v>48</v>
      </c>
      <c r="Z60" s="50">
        <f t="shared" si="21"/>
        <v>40.229885057471265</v>
      </c>
      <c r="AA60" s="47">
        <f t="shared" si="22"/>
        <v>20.919540229885055</v>
      </c>
      <c r="AB60" s="61"/>
      <c r="AC60" s="60">
        <v>4</v>
      </c>
      <c r="AD60" s="60">
        <v>1</v>
      </c>
      <c r="AE60" s="60">
        <v>2</v>
      </c>
      <c r="AF60" s="60">
        <v>1</v>
      </c>
      <c r="AG60" s="60">
        <v>4</v>
      </c>
      <c r="AH60" s="60">
        <v>4</v>
      </c>
      <c r="AI60" s="60">
        <v>2</v>
      </c>
      <c r="AJ60" s="60">
        <v>2</v>
      </c>
      <c r="AK60" s="50">
        <f t="shared" si="23"/>
        <v>29</v>
      </c>
      <c r="AL60" s="46">
        <f t="shared" si="25"/>
        <v>28.999999999999996</v>
      </c>
      <c r="AM60" s="47">
        <f t="shared" si="24"/>
        <v>15.079999999999998</v>
      </c>
      <c r="AN60" s="122"/>
      <c r="AO60" s="113"/>
      <c r="AP60" s="2"/>
    </row>
    <row r="61" spans="1:42" ht="13.5">
      <c r="A61" s="106"/>
      <c r="B61" s="51">
        <v>52</v>
      </c>
      <c r="C61" s="52" t="s">
        <v>100</v>
      </c>
      <c r="D61" s="53"/>
      <c r="E61" s="54" t="s">
        <v>127</v>
      </c>
      <c r="F61" s="62"/>
      <c r="G61" s="63"/>
      <c r="H61" s="63"/>
      <c r="I61" s="63"/>
      <c r="J61" s="63"/>
      <c r="K61" s="63"/>
      <c r="L61" s="63"/>
      <c r="M61" s="63"/>
      <c r="N61" s="57">
        <f t="shared" si="26"/>
        <v>0</v>
      </c>
      <c r="O61" s="57">
        <f t="shared" si="18"/>
        <v>0</v>
      </c>
      <c r="P61" s="58">
        <f t="shared" si="19"/>
        <v>0</v>
      </c>
      <c r="Q61" s="59">
        <v>8</v>
      </c>
      <c r="R61" s="60">
        <v>4</v>
      </c>
      <c r="S61" s="60">
        <v>4</v>
      </c>
      <c r="T61" s="60">
        <v>2</v>
      </c>
      <c r="U61" s="60">
        <v>4</v>
      </c>
      <c r="V61" s="60">
        <v>4</v>
      </c>
      <c r="W61" s="60">
        <v>2</v>
      </c>
      <c r="X61" s="60">
        <v>4</v>
      </c>
      <c r="Y61" s="46">
        <f t="shared" si="20"/>
        <v>52</v>
      </c>
      <c r="Z61" s="50">
        <f t="shared" si="21"/>
        <v>44.827586206896555</v>
      </c>
      <c r="AA61" s="47">
        <f t="shared" si="22"/>
        <v>23.31034482758621</v>
      </c>
      <c r="AB61" s="61"/>
      <c r="AC61" s="60">
        <v>4</v>
      </c>
      <c r="AD61" s="60">
        <v>1</v>
      </c>
      <c r="AE61" s="60">
        <v>2</v>
      </c>
      <c r="AF61" s="60">
        <v>1</v>
      </c>
      <c r="AG61" s="60">
        <v>4</v>
      </c>
      <c r="AH61" s="60">
        <v>4</v>
      </c>
      <c r="AI61" s="60">
        <v>2</v>
      </c>
      <c r="AJ61" s="60">
        <v>2</v>
      </c>
      <c r="AK61" s="50">
        <f t="shared" si="23"/>
        <v>29</v>
      </c>
      <c r="AL61" s="46">
        <f t="shared" si="25"/>
        <v>28.999999999999996</v>
      </c>
      <c r="AM61" s="47">
        <f t="shared" si="24"/>
        <v>15.079999999999998</v>
      </c>
      <c r="AN61" s="122"/>
      <c r="AO61" s="113"/>
      <c r="AP61" s="2"/>
    </row>
    <row r="62" spans="1:42" ht="41.25">
      <c r="A62" s="106"/>
      <c r="B62" s="51">
        <v>52</v>
      </c>
      <c r="C62" s="52" t="s">
        <v>93</v>
      </c>
      <c r="D62" s="53"/>
      <c r="E62" s="54" t="s">
        <v>127</v>
      </c>
      <c r="F62" s="62"/>
      <c r="G62" s="63"/>
      <c r="H62" s="63"/>
      <c r="I62" s="63"/>
      <c r="J62" s="63"/>
      <c r="K62" s="63"/>
      <c r="L62" s="63"/>
      <c r="M62" s="63"/>
      <c r="N62" s="57">
        <f t="shared" si="26"/>
        <v>0</v>
      </c>
      <c r="O62" s="57">
        <f t="shared" si="18"/>
        <v>0</v>
      </c>
      <c r="P62" s="58">
        <f t="shared" si="19"/>
        <v>0</v>
      </c>
      <c r="Q62" s="59">
        <v>12</v>
      </c>
      <c r="R62" s="60">
        <v>4</v>
      </c>
      <c r="S62" s="60">
        <v>4</v>
      </c>
      <c r="T62" s="60">
        <v>2</v>
      </c>
      <c r="U62" s="60">
        <v>4</v>
      </c>
      <c r="V62" s="60">
        <v>4</v>
      </c>
      <c r="W62" s="60">
        <v>2</v>
      </c>
      <c r="X62" s="60">
        <v>4</v>
      </c>
      <c r="Y62" s="46">
        <f t="shared" si="20"/>
        <v>64</v>
      </c>
      <c r="Z62" s="50">
        <f t="shared" si="21"/>
        <v>58.620689655172406</v>
      </c>
      <c r="AA62" s="47">
        <f t="shared" si="22"/>
        <v>30.48275862068965</v>
      </c>
      <c r="AB62" s="61"/>
      <c r="AC62" s="60">
        <v>8</v>
      </c>
      <c r="AD62" s="60">
        <v>2</v>
      </c>
      <c r="AE62" s="60">
        <v>2</v>
      </c>
      <c r="AF62" s="60">
        <v>1</v>
      </c>
      <c r="AG62" s="60">
        <v>4</v>
      </c>
      <c r="AH62" s="60">
        <v>4</v>
      </c>
      <c r="AI62" s="60">
        <v>2</v>
      </c>
      <c r="AJ62" s="60">
        <v>2</v>
      </c>
      <c r="AK62" s="50">
        <f t="shared" si="23"/>
        <v>43</v>
      </c>
      <c r="AL62" s="46">
        <f t="shared" si="25"/>
        <v>43</v>
      </c>
      <c r="AM62" s="47">
        <f t="shared" si="24"/>
        <v>22.36</v>
      </c>
      <c r="AN62" s="122"/>
      <c r="AO62" s="113"/>
      <c r="AP62" s="2"/>
    </row>
    <row r="63" spans="1:42" ht="27">
      <c r="A63" s="106"/>
      <c r="B63" s="51">
        <v>52</v>
      </c>
      <c r="C63" s="52" t="s">
        <v>94</v>
      </c>
      <c r="D63" s="53"/>
      <c r="E63" s="54" t="s">
        <v>128</v>
      </c>
      <c r="F63" s="62">
        <v>12</v>
      </c>
      <c r="G63" s="63">
        <v>1</v>
      </c>
      <c r="H63" s="63">
        <v>4</v>
      </c>
      <c r="I63" s="63">
        <v>2</v>
      </c>
      <c r="J63" s="63">
        <v>2</v>
      </c>
      <c r="K63" s="63">
        <v>4</v>
      </c>
      <c r="L63" s="63">
        <v>2</v>
      </c>
      <c r="M63" s="63">
        <v>4</v>
      </c>
      <c r="N63" s="57">
        <f t="shared" si="26"/>
        <v>56</v>
      </c>
      <c r="O63" s="57">
        <f t="shared" si="18"/>
        <v>49.42528735632184</v>
      </c>
      <c r="P63" s="58">
        <f t="shared" si="19"/>
        <v>25.70114942528736</v>
      </c>
      <c r="Q63" s="59"/>
      <c r="R63" s="60"/>
      <c r="S63" s="60"/>
      <c r="T63" s="60"/>
      <c r="U63" s="60"/>
      <c r="V63" s="60"/>
      <c r="W63" s="60"/>
      <c r="X63" s="60"/>
      <c r="Y63" s="46">
        <f t="shared" si="20"/>
        <v>0</v>
      </c>
      <c r="Z63" s="50">
        <f t="shared" si="21"/>
        <v>0</v>
      </c>
      <c r="AA63" s="47">
        <f t="shared" si="22"/>
        <v>0</v>
      </c>
      <c r="AB63" s="61"/>
      <c r="AC63" s="60"/>
      <c r="AD63" s="60"/>
      <c r="AE63" s="60"/>
      <c r="AF63" s="60"/>
      <c r="AG63" s="60"/>
      <c r="AH63" s="60"/>
      <c r="AI63" s="60"/>
      <c r="AJ63" s="60"/>
      <c r="AK63" s="50">
        <f t="shared" si="23"/>
        <v>0</v>
      </c>
      <c r="AL63" s="46">
        <f t="shared" si="25"/>
        <v>0</v>
      </c>
      <c r="AM63" s="47">
        <f t="shared" si="24"/>
        <v>0</v>
      </c>
      <c r="AN63" s="122"/>
      <c r="AO63" s="113"/>
      <c r="AP63" s="2"/>
    </row>
    <row r="64" spans="1:42" ht="13.5">
      <c r="A64" s="106"/>
      <c r="B64" s="51">
        <v>52</v>
      </c>
      <c r="C64" s="52" t="s">
        <v>87</v>
      </c>
      <c r="D64" s="53"/>
      <c r="E64" s="54" t="s">
        <v>127</v>
      </c>
      <c r="F64" s="62"/>
      <c r="G64" s="63"/>
      <c r="H64" s="63"/>
      <c r="I64" s="63"/>
      <c r="J64" s="63"/>
      <c r="K64" s="63"/>
      <c r="L64" s="63"/>
      <c r="M64" s="63"/>
      <c r="N64" s="57">
        <f t="shared" si="26"/>
        <v>0</v>
      </c>
      <c r="O64" s="57">
        <f t="shared" si="18"/>
        <v>0</v>
      </c>
      <c r="P64" s="58">
        <f t="shared" si="19"/>
        <v>0</v>
      </c>
      <c r="Q64" s="59">
        <v>8</v>
      </c>
      <c r="R64" s="60">
        <v>2</v>
      </c>
      <c r="S64" s="60">
        <v>4</v>
      </c>
      <c r="T64" s="60">
        <v>2</v>
      </c>
      <c r="U64" s="60">
        <v>4</v>
      </c>
      <c r="V64" s="60">
        <v>4</v>
      </c>
      <c r="W64" s="60">
        <v>2</v>
      </c>
      <c r="X64" s="60">
        <v>4</v>
      </c>
      <c r="Y64" s="46">
        <f t="shared" si="20"/>
        <v>48</v>
      </c>
      <c r="Z64" s="50">
        <f t="shared" si="21"/>
        <v>40.229885057471265</v>
      </c>
      <c r="AA64" s="47">
        <f t="shared" si="22"/>
        <v>20.919540229885055</v>
      </c>
      <c r="AB64" s="61"/>
      <c r="AC64" s="60">
        <v>4</v>
      </c>
      <c r="AD64" s="60">
        <v>1</v>
      </c>
      <c r="AE64" s="60">
        <v>2</v>
      </c>
      <c r="AF64" s="60">
        <v>1</v>
      </c>
      <c r="AG64" s="60">
        <v>2</v>
      </c>
      <c r="AH64" s="60">
        <v>4</v>
      </c>
      <c r="AI64" s="60">
        <v>2</v>
      </c>
      <c r="AJ64" s="60">
        <v>2</v>
      </c>
      <c r="AK64" s="50">
        <f t="shared" si="23"/>
        <v>27</v>
      </c>
      <c r="AL64" s="46">
        <f t="shared" si="25"/>
        <v>27</v>
      </c>
      <c r="AM64" s="47">
        <f t="shared" si="24"/>
        <v>14.04</v>
      </c>
      <c r="AN64" s="122"/>
      <c r="AO64" s="113"/>
      <c r="AP64" s="2"/>
    </row>
    <row r="65" spans="1:42" ht="27">
      <c r="A65" s="106"/>
      <c r="B65" s="51">
        <v>52</v>
      </c>
      <c r="C65" s="64" t="s">
        <v>96</v>
      </c>
      <c r="D65" s="53"/>
      <c r="E65" s="54" t="s">
        <v>128</v>
      </c>
      <c r="F65" s="62">
        <v>8</v>
      </c>
      <c r="G65" s="63">
        <v>4</v>
      </c>
      <c r="H65" s="63">
        <v>4</v>
      </c>
      <c r="I65" s="63">
        <v>2</v>
      </c>
      <c r="J65" s="63">
        <v>4</v>
      </c>
      <c r="K65" s="63">
        <v>4</v>
      </c>
      <c r="L65" s="63">
        <v>2</v>
      </c>
      <c r="M65" s="63">
        <v>4</v>
      </c>
      <c r="N65" s="57">
        <f t="shared" si="26"/>
        <v>52</v>
      </c>
      <c r="O65" s="57">
        <f t="shared" si="18"/>
        <v>44.827586206896555</v>
      </c>
      <c r="P65" s="58">
        <f t="shared" si="19"/>
        <v>23.31034482758621</v>
      </c>
      <c r="Q65" s="59"/>
      <c r="R65" s="60"/>
      <c r="S65" s="60"/>
      <c r="T65" s="60"/>
      <c r="U65" s="60"/>
      <c r="V65" s="60"/>
      <c r="W65" s="60"/>
      <c r="X65" s="60"/>
      <c r="Y65" s="46">
        <f t="shared" si="20"/>
        <v>0</v>
      </c>
      <c r="Z65" s="50">
        <f t="shared" si="21"/>
        <v>0</v>
      </c>
      <c r="AA65" s="47">
        <f t="shared" si="22"/>
        <v>0</v>
      </c>
      <c r="AB65" s="61"/>
      <c r="AC65" s="60"/>
      <c r="AD65" s="60"/>
      <c r="AE65" s="60"/>
      <c r="AF65" s="60"/>
      <c r="AG65" s="60"/>
      <c r="AH65" s="60"/>
      <c r="AI65" s="60"/>
      <c r="AJ65" s="60"/>
      <c r="AK65" s="50">
        <f t="shared" si="23"/>
        <v>0</v>
      </c>
      <c r="AL65" s="46">
        <f t="shared" si="25"/>
        <v>0</v>
      </c>
      <c r="AM65" s="47">
        <f t="shared" si="24"/>
        <v>0</v>
      </c>
      <c r="AN65" s="122"/>
      <c r="AO65" s="113"/>
      <c r="AP65" s="2"/>
    </row>
    <row r="66" spans="1:42" ht="27.75" thickBot="1">
      <c r="A66" s="106"/>
      <c r="B66" s="51">
        <v>52</v>
      </c>
      <c r="C66" s="64" t="s">
        <v>97</v>
      </c>
      <c r="D66" s="53"/>
      <c r="E66" s="54" t="s">
        <v>128</v>
      </c>
      <c r="F66" s="62">
        <v>8</v>
      </c>
      <c r="G66" s="63">
        <v>4</v>
      </c>
      <c r="H66" s="63">
        <v>4</v>
      </c>
      <c r="I66" s="63">
        <v>2</v>
      </c>
      <c r="J66" s="63">
        <v>4</v>
      </c>
      <c r="K66" s="63">
        <v>4</v>
      </c>
      <c r="L66" s="63">
        <v>2</v>
      </c>
      <c r="M66" s="63">
        <v>4</v>
      </c>
      <c r="N66" s="57">
        <f t="shared" si="26"/>
        <v>52</v>
      </c>
      <c r="O66" s="79">
        <f t="shared" si="18"/>
        <v>44.827586206896555</v>
      </c>
      <c r="P66" s="58">
        <f t="shared" si="19"/>
        <v>23.31034482758621</v>
      </c>
      <c r="Q66" s="59"/>
      <c r="R66" s="60"/>
      <c r="S66" s="60"/>
      <c r="T66" s="60"/>
      <c r="U66" s="60"/>
      <c r="V66" s="60"/>
      <c r="W66" s="60"/>
      <c r="X66" s="60"/>
      <c r="Y66" s="46">
        <f t="shared" si="20"/>
        <v>0</v>
      </c>
      <c r="Z66" s="50">
        <f t="shared" si="21"/>
        <v>0</v>
      </c>
      <c r="AA66" s="47">
        <f t="shared" si="22"/>
        <v>0</v>
      </c>
      <c r="AB66" s="61"/>
      <c r="AC66" s="60"/>
      <c r="AD66" s="60"/>
      <c r="AE66" s="60"/>
      <c r="AF66" s="60"/>
      <c r="AG66" s="60"/>
      <c r="AH66" s="60"/>
      <c r="AI66" s="60"/>
      <c r="AJ66" s="60"/>
      <c r="AK66" s="50">
        <f t="shared" si="23"/>
        <v>0</v>
      </c>
      <c r="AL66" s="46">
        <f t="shared" si="25"/>
        <v>0</v>
      </c>
      <c r="AM66" s="47">
        <f t="shared" si="24"/>
        <v>0</v>
      </c>
      <c r="AN66" s="122"/>
      <c r="AO66" s="113"/>
      <c r="AP66" s="2"/>
    </row>
    <row r="67" spans="1:42" ht="14.25" thickBot="1">
      <c r="A67" s="107"/>
      <c r="B67" s="19">
        <v>52</v>
      </c>
      <c r="C67" s="161"/>
      <c r="D67" s="162"/>
      <c r="E67" s="163"/>
      <c r="F67" s="136" t="s">
        <v>21</v>
      </c>
      <c r="G67" s="126"/>
      <c r="H67" s="126"/>
      <c r="I67" s="126"/>
      <c r="J67" s="126"/>
      <c r="K67" s="126"/>
      <c r="L67" s="126"/>
      <c r="M67" s="137"/>
      <c r="N67" s="104">
        <f>IF(SUM($N55:$N66),(1-EXP(-((SUM($N55:$N66)/COUNTIF($N55:$N66,"&gt;0"))^1)))*($F$6-(MAX($N55:$N66)))*(1-1/(EXP((((COUNTIF($N55:$N66,"&gt;0")^1)-1)*0.1))))+(MAX($N55:$N66)),0)</f>
        <v>63.9758468645688</v>
      </c>
      <c r="O67" s="20">
        <f t="shared" si="18"/>
        <v>58.59292743053886</v>
      </c>
      <c r="P67" s="103">
        <f>IF(SUM($N55:$N66),(($O67*$B67)/100),0)</f>
        <v>30.468322263880204</v>
      </c>
      <c r="Q67" s="125" t="s">
        <v>20</v>
      </c>
      <c r="R67" s="126"/>
      <c r="S67" s="126"/>
      <c r="T67" s="126"/>
      <c r="U67" s="126"/>
      <c r="V67" s="126"/>
      <c r="W67" s="126"/>
      <c r="X67" s="137"/>
      <c r="Y67" s="21">
        <f>IF(SUM($Y55:$Y66),(1-EXP(-((SUM($Y55:$Y66)/COUNTIF($Y55:$Y66,"&gt;0"))^1)))*($F$6-(MAX($Y55:$Y66)))*(1-1/(EXP((((COUNTIF($Y55:$Y66,"&gt;0")^1)-1)*0.1))))+(MAX($Y55:$Y66)),0)</f>
        <v>88.31744693295224</v>
      </c>
      <c r="Z67" s="20">
        <f t="shared" si="21"/>
        <v>86.57177808385315</v>
      </c>
      <c r="AA67" s="22">
        <f>IF(SUM($Y55:$Y66),(($Z67*$B67)/100),0)</f>
        <v>45.01732460360364</v>
      </c>
      <c r="AB67" s="26">
        <f>+P67-AA67</f>
        <v>-14.549002339723437</v>
      </c>
      <c r="AC67" s="81" t="s">
        <v>6</v>
      </c>
      <c r="AD67" s="125" t="s">
        <v>22</v>
      </c>
      <c r="AE67" s="126"/>
      <c r="AF67" s="126"/>
      <c r="AG67" s="126"/>
      <c r="AH67" s="126"/>
      <c r="AI67" s="126"/>
      <c r="AJ67" s="127"/>
      <c r="AK67" s="20">
        <f>IF(SUM($AK55:$AK66),(1-EXP(-((SUM($AK55:$AK66)/COUNTIF($AK55:$AK66,"&gt;0"))^1)))*($F$6-(MAX($AK55:$AK66)))*(1-1/(EXP((((COUNTIF($AK55:$AK66,"&gt;0")^1)-1)*0.1))))+(MAX($AK55:$AK66)),0)</f>
        <v>74.83757800943539</v>
      </c>
      <c r="AL67" s="20">
        <f>IF($AK67&lt;&gt;0,(($AK67-$O$6)/($F$6-$O$6))*100,0)</f>
        <v>71.07767587291424</v>
      </c>
      <c r="AM67" s="22">
        <f>IF(SUM($AK55:$AK66),(($AL67*$B67)/100),0)</f>
        <v>36.960391453915406</v>
      </c>
      <c r="AN67" s="23" t="s">
        <v>8</v>
      </c>
      <c r="AO67" s="24">
        <f>$P67-$AM67</f>
        <v>-6.4920691900352026</v>
      </c>
      <c r="AP67" s="2"/>
    </row>
    <row r="69" ht="13.5" thickBot="1"/>
    <row r="70" spans="1:41" ht="13.5">
      <c r="A70" s="134" t="s">
        <v>58</v>
      </c>
      <c r="B70" s="110" t="s">
        <v>5</v>
      </c>
      <c r="C70" s="166" t="s">
        <v>10</v>
      </c>
      <c r="D70" s="108" t="s">
        <v>9</v>
      </c>
      <c r="E70" s="164" t="s">
        <v>19</v>
      </c>
      <c r="F70" s="138" t="s">
        <v>59</v>
      </c>
      <c r="G70" s="139"/>
      <c r="H70" s="139"/>
      <c r="I70" s="139"/>
      <c r="J70" s="139"/>
      <c r="K70" s="139"/>
      <c r="L70" s="139"/>
      <c r="M70" s="139"/>
      <c r="N70" s="139" t="s">
        <v>11</v>
      </c>
      <c r="O70" s="139"/>
      <c r="P70" s="146"/>
      <c r="Q70" s="116" t="s">
        <v>60</v>
      </c>
      <c r="R70" s="117"/>
      <c r="S70" s="117"/>
      <c r="T70" s="117"/>
      <c r="U70" s="117"/>
      <c r="V70" s="117"/>
      <c r="W70" s="117"/>
      <c r="X70" s="117"/>
      <c r="Y70" s="117" t="s">
        <v>11</v>
      </c>
      <c r="Z70" s="117"/>
      <c r="AA70" s="118"/>
      <c r="AB70" s="144" t="s">
        <v>18</v>
      </c>
      <c r="AC70" s="114" t="s">
        <v>61</v>
      </c>
      <c r="AD70" s="115"/>
      <c r="AE70" s="115"/>
      <c r="AF70" s="115"/>
      <c r="AG70" s="115"/>
      <c r="AH70" s="115"/>
      <c r="AI70" s="115"/>
      <c r="AJ70" s="116"/>
      <c r="AK70" s="117" t="s">
        <v>11</v>
      </c>
      <c r="AL70" s="117"/>
      <c r="AM70" s="118"/>
      <c r="AN70" s="123" t="s">
        <v>7</v>
      </c>
      <c r="AO70" s="119" t="s">
        <v>12</v>
      </c>
    </row>
    <row r="71" spans="1:41" ht="33" thickBot="1">
      <c r="A71" s="135"/>
      <c r="B71" s="111"/>
      <c r="C71" s="165"/>
      <c r="D71" s="109"/>
      <c r="E71" s="165"/>
      <c r="F71" s="34" t="s">
        <v>6</v>
      </c>
      <c r="G71" s="35" t="s">
        <v>0</v>
      </c>
      <c r="H71" s="35" t="s">
        <v>1</v>
      </c>
      <c r="I71" s="35" t="s">
        <v>2</v>
      </c>
      <c r="J71" s="35" t="s">
        <v>46</v>
      </c>
      <c r="K71" s="35" t="s">
        <v>4</v>
      </c>
      <c r="L71" s="35" t="s">
        <v>47</v>
      </c>
      <c r="M71" s="35" t="s">
        <v>3</v>
      </c>
      <c r="N71" s="25" t="s">
        <v>25</v>
      </c>
      <c r="O71" s="25" t="s">
        <v>26</v>
      </c>
      <c r="P71" s="27" t="s">
        <v>37</v>
      </c>
      <c r="Q71" s="36" t="s">
        <v>6</v>
      </c>
      <c r="R71" s="37" t="s">
        <v>0</v>
      </c>
      <c r="S71" s="37" t="s">
        <v>1</v>
      </c>
      <c r="T71" s="37" t="s">
        <v>2</v>
      </c>
      <c r="U71" s="37" t="s">
        <v>46</v>
      </c>
      <c r="V71" s="37" t="s">
        <v>4</v>
      </c>
      <c r="W71" s="37" t="s">
        <v>47</v>
      </c>
      <c r="X71" s="37" t="s">
        <v>3</v>
      </c>
      <c r="Y71" s="29" t="s">
        <v>27</v>
      </c>
      <c r="Z71" s="29" t="s">
        <v>28</v>
      </c>
      <c r="AA71" s="30" t="s">
        <v>38</v>
      </c>
      <c r="AB71" s="145"/>
      <c r="AC71" s="37" t="s">
        <v>33</v>
      </c>
      <c r="AD71" s="37" t="s">
        <v>34</v>
      </c>
      <c r="AE71" s="28" t="s">
        <v>29</v>
      </c>
      <c r="AF71" s="28" t="s">
        <v>30</v>
      </c>
      <c r="AG71" s="28" t="s">
        <v>48</v>
      </c>
      <c r="AH71" s="28" t="s">
        <v>31</v>
      </c>
      <c r="AI71" s="28" t="s">
        <v>49</v>
      </c>
      <c r="AJ71" s="28" t="s">
        <v>32</v>
      </c>
      <c r="AK71" s="29" t="s">
        <v>35</v>
      </c>
      <c r="AL71" s="29" t="s">
        <v>36</v>
      </c>
      <c r="AM71" s="29" t="s">
        <v>39</v>
      </c>
      <c r="AN71" s="124"/>
      <c r="AO71" s="120"/>
    </row>
    <row r="72" spans="1:42" ht="13.5">
      <c r="A72" s="105" t="s">
        <v>70</v>
      </c>
      <c r="B72" s="31">
        <v>68</v>
      </c>
      <c r="C72" s="40" t="s">
        <v>80</v>
      </c>
      <c r="D72" s="41"/>
      <c r="E72" s="89" t="s">
        <v>127</v>
      </c>
      <c r="F72" s="87"/>
      <c r="G72" s="56"/>
      <c r="H72" s="56"/>
      <c r="I72" s="56"/>
      <c r="J72" s="56"/>
      <c r="K72" s="56"/>
      <c r="L72" s="56"/>
      <c r="M72" s="56"/>
      <c r="N72" s="42">
        <f>(3*$F72)+(2*$G72)+$H72+$I72+$J72+$K72+$L72+M72</f>
        <v>0</v>
      </c>
      <c r="O72" s="43">
        <f aca="true" t="shared" si="27" ref="O72:O86">IF($N72&lt;&gt;0,(($N72-$O$6)/($F$6-$O$6))*100,0)</f>
        <v>0</v>
      </c>
      <c r="P72" s="44">
        <f aca="true" t="shared" si="28" ref="P72:P85">($O72*$B72)/100</f>
        <v>0</v>
      </c>
      <c r="Q72" s="45">
        <v>12</v>
      </c>
      <c r="R72" s="45">
        <v>8</v>
      </c>
      <c r="S72" s="45">
        <v>4</v>
      </c>
      <c r="T72" s="45">
        <v>4</v>
      </c>
      <c r="U72" s="45">
        <v>12</v>
      </c>
      <c r="V72" s="45">
        <v>4</v>
      </c>
      <c r="W72" s="45">
        <v>2</v>
      </c>
      <c r="X72" s="45">
        <v>4</v>
      </c>
      <c r="Y72" s="46">
        <f aca="true" t="shared" si="29" ref="Y72:Y85">(3*$Q72)+(2*$R72)+$S72+$T72+$U72+$V72+$W72+$X72</f>
        <v>82</v>
      </c>
      <c r="Z72" s="73">
        <f aca="true" t="shared" si="30" ref="Z72:Z86">IF($Y72&lt;&gt;0,(($Y72-$O$6)/($F$6-$O$6))*100,0)</f>
        <v>79.3103448275862</v>
      </c>
      <c r="AA72" s="47">
        <f aca="true" t="shared" si="31" ref="AA72:AA85">($Z72*$B72)/100</f>
        <v>53.931034482758626</v>
      </c>
      <c r="AB72" s="48"/>
      <c r="AC72" s="49">
        <v>4</v>
      </c>
      <c r="AD72" s="49">
        <v>2</v>
      </c>
      <c r="AE72" s="49">
        <v>2</v>
      </c>
      <c r="AF72" s="49">
        <v>1</v>
      </c>
      <c r="AG72" s="49">
        <v>4</v>
      </c>
      <c r="AH72" s="49">
        <v>4</v>
      </c>
      <c r="AI72" s="49">
        <v>2</v>
      </c>
      <c r="AJ72" s="49">
        <v>2</v>
      </c>
      <c r="AK72" s="50">
        <f aca="true" t="shared" si="32" ref="AK72:AK85">(3*$AC72)+(2*$AD72)+$AE72+$AF72+$AG72+$AH72+$AI72+$AJ72</f>
        <v>31</v>
      </c>
      <c r="AL72" s="46">
        <f>IF($AK72&lt;&gt;0,(($AK72-$O$6)/($F$6-$O$6))*100,0)</f>
        <v>20.689655172413794</v>
      </c>
      <c r="AM72" s="47">
        <f aca="true" t="shared" si="33" ref="AM72:AM85">($AL72*$B72)/100</f>
        <v>14.068965517241379</v>
      </c>
      <c r="AN72" s="121">
        <f>$AO86-$AB86</f>
        <v>14.664435654978583</v>
      </c>
      <c r="AO72" s="112"/>
      <c r="AP72" s="2"/>
    </row>
    <row r="73" spans="1:42" ht="13.5">
      <c r="A73" s="106"/>
      <c r="B73" s="51">
        <v>68</v>
      </c>
      <c r="C73" s="52" t="s">
        <v>83</v>
      </c>
      <c r="D73" s="53"/>
      <c r="E73" s="90" t="s">
        <v>127</v>
      </c>
      <c r="F73" s="88"/>
      <c r="G73" s="63"/>
      <c r="H73" s="63"/>
      <c r="I73" s="63"/>
      <c r="J73" s="63"/>
      <c r="K73" s="63"/>
      <c r="L73" s="63"/>
      <c r="M73" s="63"/>
      <c r="N73" s="86">
        <f>(3*$F73)+(2*$G73)+$H73+$I73+$J73+$K73+$L73+M73</f>
        <v>0</v>
      </c>
      <c r="O73" s="57">
        <f t="shared" si="27"/>
        <v>0</v>
      </c>
      <c r="P73" s="58">
        <f t="shared" si="28"/>
        <v>0</v>
      </c>
      <c r="Q73" s="59">
        <v>12</v>
      </c>
      <c r="R73" s="60">
        <v>4</v>
      </c>
      <c r="S73" s="60">
        <v>4</v>
      </c>
      <c r="T73" s="60">
        <v>4</v>
      </c>
      <c r="U73" s="60">
        <v>12</v>
      </c>
      <c r="V73" s="60">
        <v>4</v>
      </c>
      <c r="W73" s="60">
        <v>2</v>
      </c>
      <c r="X73" s="60">
        <v>4</v>
      </c>
      <c r="Y73" s="46">
        <f t="shared" si="29"/>
        <v>74</v>
      </c>
      <c r="Z73" s="50">
        <f t="shared" si="30"/>
        <v>70.11494252873564</v>
      </c>
      <c r="AA73" s="47">
        <f t="shared" si="31"/>
        <v>47.67816091954023</v>
      </c>
      <c r="AB73" s="61"/>
      <c r="AC73" s="60">
        <v>4</v>
      </c>
      <c r="AD73" s="60">
        <v>2</v>
      </c>
      <c r="AE73" s="60">
        <v>2</v>
      </c>
      <c r="AF73" s="60">
        <v>1</v>
      </c>
      <c r="AG73" s="60">
        <v>4</v>
      </c>
      <c r="AH73" s="60">
        <v>4</v>
      </c>
      <c r="AI73" s="60">
        <v>2</v>
      </c>
      <c r="AJ73" s="60">
        <v>2</v>
      </c>
      <c r="AK73" s="50">
        <f t="shared" si="32"/>
        <v>31</v>
      </c>
      <c r="AL73" s="46">
        <f aca="true" t="shared" si="34" ref="AL73:AL85">IF($AK73&lt;&gt;0,(($AK73-$Q$6)/($F$6-$Q$6))*100,0)</f>
        <v>31</v>
      </c>
      <c r="AM73" s="47">
        <f t="shared" si="33"/>
        <v>21.08</v>
      </c>
      <c r="AN73" s="122"/>
      <c r="AO73" s="113"/>
      <c r="AP73" s="2"/>
    </row>
    <row r="74" spans="1:42" ht="13.5">
      <c r="A74" s="106"/>
      <c r="B74" s="51">
        <v>68</v>
      </c>
      <c r="C74" s="52" t="s">
        <v>98</v>
      </c>
      <c r="D74" s="53"/>
      <c r="E74" s="90" t="s">
        <v>127</v>
      </c>
      <c r="F74" s="88"/>
      <c r="G74" s="63"/>
      <c r="H74" s="63"/>
      <c r="I74" s="63"/>
      <c r="J74" s="63"/>
      <c r="K74" s="63"/>
      <c r="L74" s="63"/>
      <c r="M74" s="63"/>
      <c r="N74" s="86">
        <f aca="true" t="shared" si="35" ref="N74:N85">(3*$F74)+(2*$G74)+$H74+$I74+$J74+$K74+$L74+M74</f>
        <v>0</v>
      </c>
      <c r="O74" s="57">
        <f t="shared" si="27"/>
        <v>0</v>
      </c>
      <c r="P74" s="58">
        <f t="shared" si="28"/>
        <v>0</v>
      </c>
      <c r="Q74" s="59">
        <v>12</v>
      </c>
      <c r="R74" s="60">
        <v>4</v>
      </c>
      <c r="S74" s="60">
        <v>4</v>
      </c>
      <c r="T74" s="60">
        <v>2</v>
      </c>
      <c r="U74" s="60">
        <v>4</v>
      </c>
      <c r="V74" s="60">
        <v>4</v>
      </c>
      <c r="W74" s="60">
        <v>2</v>
      </c>
      <c r="X74" s="60">
        <v>4</v>
      </c>
      <c r="Y74" s="46">
        <f>(3*$Q74)+(2*$R74)+$S74+$T74+$U74+$V74+$W74+$X74</f>
        <v>64</v>
      </c>
      <c r="Z74" s="50">
        <f t="shared" si="30"/>
        <v>58.620689655172406</v>
      </c>
      <c r="AA74" s="47">
        <f t="shared" si="31"/>
        <v>39.86206896551724</v>
      </c>
      <c r="AB74" s="61"/>
      <c r="AC74" s="60">
        <v>4</v>
      </c>
      <c r="AD74" s="60">
        <v>2</v>
      </c>
      <c r="AE74" s="60">
        <v>2</v>
      </c>
      <c r="AF74" s="60">
        <v>1</v>
      </c>
      <c r="AG74" s="60">
        <v>4</v>
      </c>
      <c r="AH74" s="60">
        <v>4</v>
      </c>
      <c r="AI74" s="60">
        <v>2</v>
      </c>
      <c r="AJ74" s="60">
        <v>2</v>
      </c>
      <c r="AK74" s="50">
        <f t="shared" si="32"/>
        <v>31</v>
      </c>
      <c r="AL74" s="46">
        <f t="shared" si="34"/>
        <v>31</v>
      </c>
      <c r="AM74" s="47">
        <f t="shared" si="33"/>
        <v>21.08</v>
      </c>
      <c r="AN74" s="122"/>
      <c r="AO74" s="113"/>
      <c r="AP74" s="2"/>
    </row>
    <row r="75" spans="1:42" ht="27">
      <c r="A75" s="106"/>
      <c r="B75" s="51">
        <v>68</v>
      </c>
      <c r="C75" s="52" t="s">
        <v>101</v>
      </c>
      <c r="D75" s="53"/>
      <c r="E75" s="90" t="s">
        <v>127</v>
      </c>
      <c r="F75" s="88"/>
      <c r="G75" s="63"/>
      <c r="H75" s="63"/>
      <c r="I75" s="63"/>
      <c r="J75" s="63"/>
      <c r="K75" s="63"/>
      <c r="L75" s="63"/>
      <c r="M75" s="63"/>
      <c r="N75" s="86">
        <f t="shared" si="35"/>
        <v>0</v>
      </c>
      <c r="O75" s="57">
        <f t="shared" si="27"/>
        <v>0</v>
      </c>
      <c r="P75" s="58">
        <f t="shared" si="28"/>
        <v>0</v>
      </c>
      <c r="Q75" s="59">
        <v>8</v>
      </c>
      <c r="R75" s="60">
        <v>2</v>
      </c>
      <c r="S75" s="60">
        <v>4</v>
      </c>
      <c r="T75" s="60">
        <v>2</v>
      </c>
      <c r="U75" s="60">
        <v>4</v>
      </c>
      <c r="V75" s="60">
        <v>4</v>
      </c>
      <c r="W75" s="60">
        <v>2</v>
      </c>
      <c r="X75" s="60">
        <v>4</v>
      </c>
      <c r="Y75" s="46">
        <f t="shared" si="29"/>
        <v>48</v>
      </c>
      <c r="Z75" s="50">
        <f t="shared" si="30"/>
        <v>40.229885057471265</v>
      </c>
      <c r="AA75" s="47">
        <f t="shared" si="31"/>
        <v>27.35632183908046</v>
      </c>
      <c r="AB75" s="61"/>
      <c r="AC75" s="60">
        <v>4</v>
      </c>
      <c r="AD75" s="60">
        <v>1</v>
      </c>
      <c r="AE75" s="60">
        <v>2</v>
      </c>
      <c r="AF75" s="60">
        <v>1</v>
      </c>
      <c r="AG75" s="60">
        <v>2</v>
      </c>
      <c r="AH75" s="60">
        <v>4</v>
      </c>
      <c r="AI75" s="60">
        <v>2</v>
      </c>
      <c r="AJ75" s="60">
        <v>2</v>
      </c>
      <c r="AK75" s="50">
        <f t="shared" si="32"/>
        <v>27</v>
      </c>
      <c r="AL75" s="46">
        <f t="shared" si="34"/>
        <v>27</v>
      </c>
      <c r="AM75" s="47">
        <f t="shared" si="33"/>
        <v>18.36</v>
      </c>
      <c r="AN75" s="122"/>
      <c r="AO75" s="113"/>
      <c r="AP75" s="2"/>
    </row>
    <row r="76" spans="1:42" ht="27">
      <c r="A76" s="106"/>
      <c r="B76" s="51">
        <v>68</v>
      </c>
      <c r="C76" s="52" t="s">
        <v>99</v>
      </c>
      <c r="D76" s="53"/>
      <c r="E76" s="54" t="s">
        <v>127</v>
      </c>
      <c r="F76" s="55"/>
      <c r="G76" s="56"/>
      <c r="H76" s="56"/>
      <c r="I76" s="56"/>
      <c r="J76" s="56"/>
      <c r="K76" s="56"/>
      <c r="L76" s="56"/>
      <c r="M76" s="56"/>
      <c r="N76" s="57">
        <f t="shared" si="35"/>
        <v>0</v>
      </c>
      <c r="O76" s="57">
        <f t="shared" si="27"/>
        <v>0</v>
      </c>
      <c r="P76" s="58">
        <f t="shared" si="28"/>
        <v>0</v>
      </c>
      <c r="Q76" s="59">
        <v>12</v>
      </c>
      <c r="R76" s="60">
        <v>4</v>
      </c>
      <c r="S76" s="60">
        <v>4</v>
      </c>
      <c r="T76" s="60">
        <v>2</v>
      </c>
      <c r="U76" s="60">
        <v>4</v>
      </c>
      <c r="V76" s="60">
        <v>4</v>
      </c>
      <c r="W76" s="60">
        <v>2</v>
      </c>
      <c r="X76" s="60">
        <v>4</v>
      </c>
      <c r="Y76" s="46">
        <f t="shared" si="29"/>
        <v>64</v>
      </c>
      <c r="Z76" s="50">
        <f t="shared" si="30"/>
        <v>58.620689655172406</v>
      </c>
      <c r="AA76" s="47">
        <f t="shared" si="31"/>
        <v>39.86206896551724</v>
      </c>
      <c r="AB76" s="61"/>
      <c r="AC76" s="60">
        <v>4</v>
      </c>
      <c r="AD76" s="60">
        <v>2</v>
      </c>
      <c r="AE76" s="60">
        <v>2</v>
      </c>
      <c r="AF76" s="60">
        <v>1</v>
      </c>
      <c r="AG76" s="60">
        <v>2</v>
      </c>
      <c r="AH76" s="60">
        <v>4</v>
      </c>
      <c r="AI76" s="60">
        <v>2</v>
      </c>
      <c r="AJ76" s="60">
        <v>2</v>
      </c>
      <c r="AK76" s="50">
        <f t="shared" si="32"/>
        <v>29</v>
      </c>
      <c r="AL76" s="46">
        <f t="shared" si="34"/>
        <v>28.999999999999996</v>
      </c>
      <c r="AM76" s="47">
        <f t="shared" si="33"/>
        <v>19.72</v>
      </c>
      <c r="AN76" s="122"/>
      <c r="AO76" s="113"/>
      <c r="AP76" s="2"/>
    </row>
    <row r="77" spans="1:42" ht="27" customHeight="1">
      <c r="A77" s="106"/>
      <c r="B77" s="51">
        <v>68</v>
      </c>
      <c r="C77" s="52" t="s">
        <v>102</v>
      </c>
      <c r="D77" s="53"/>
      <c r="E77" s="54" t="s">
        <v>128</v>
      </c>
      <c r="F77" s="62">
        <v>8</v>
      </c>
      <c r="G77" s="63">
        <v>8</v>
      </c>
      <c r="H77" s="63">
        <v>4</v>
      </c>
      <c r="I77" s="63">
        <v>2</v>
      </c>
      <c r="J77" s="63">
        <v>2</v>
      </c>
      <c r="K77" s="63">
        <v>4</v>
      </c>
      <c r="L77" s="63">
        <v>2</v>
      </c>
      <c r="M77" s="63">
        <v>4</v>
      </c>
      <c r="N77" s="57">
        <f t="shared" si="35"/>
        <v>58</v>
      </c>
      <c r="O77" s="57">
        <f t="shared" si="27"/>
        <v>51.724137931034484</v>
      </c>
      <c r="P77" s="58">
        <f t="shared" si="28"/>
        <v>35.17241379310345</v>
      </c>
      <c r="Q77" s="59"/>
      <c r="R77" s="60"/>
      <c r="S77" s="60"/>
      <c r="T77" s="60"/>
      <c r="U77" s="60"/>
      <c r="V77" s="60"/>
      <c r="W77" s="60"/>
      <c r="X77" s="60"/>
      <c r="Y77" s="46">
        <f t="shared" si="29"/>
        <v>0</v>
      </c>
      <c r="Z77" s="50">
        <f t="shared" si="30"/>
        <v>0</v>
      </c>
      <c r="AA77" s="47">
        <f t="shared" si="31"/>
        <v>0</v>
      </c>
      <c r="AB77" s="61"/>
      <c r="AC77" s="60"/>
      <c r="AD77" s="60"/>
      <c r="AE77" s="60"/>
      <c r="AF77" s="60"/>
      <c r="AG77" s="60"/>
      <c r="AH77" s="60"/>
      <c r="AI77" s="60"/>
      <c r="AJ77" s="60"/>
      <c r="AK77" s="50">
        <f t="shared" si="32"/>
        <v>0</v>
      </c>
      <c r="AL77" s="46">
        <f t="shared" si="34"/>
        <v>0</v>
      </c>
      <c r="AM77" s="47">
        <f t="shared" si="33"/>
        <v>0</v>
      </c>
      <c r="AN77" s="122"/>
      <c r="AO77" s="113"/>
      <c r="AP77" s="2"/>
    </row>
    <row r="78" spans="1:42" ht="13.5">
      <c r="A78" s="106"/>
      <c r="B78" s="51">
        <v>68</v>
      </c>
      <c r="C78" s="52" t="s">
        <v>91</v>
      </c>
      <c r="D78" s="53"/>
      <c r="E78" s="54" t="s">
        <v>127</v>
      </c>
      <c r="F78" s="62"/>
      <c r="G78" s="63"/>
      <c r="H78" s="63"/>
      <c r="I78" s="63"/>
      <c r="J78" s="63"/>
      <c r="K78" s="63"/>
      <c r="L78" s="63"/>
      <c r="M78" s="63"/>
      <c r="N78" s="57">
        <f t="shared" si="35"/>
        <v>0</v>
      </c>
      <c r="O78" s="57">
        <f t="shared" si="27"/>
        <v>0</v>
      </c>
      <c r="P78" s="58">
        <f t="shared" si="28"/>
        <v>0</v>
      </c>
      <c r="Q78" s="59">
        <v>8</v>
      </c>
      <c r="R78" s="60">
        <v>8</v>
      </c>
      <c r="S78" s="60">
        <v>2</v>
      </c>
      <c r="T78" s="60">
        <v>2</v>
      </c>
      <c r="U78" s="60">
        <v>8</v>
      </c>
      <c r="V78" s="60">
        <v>4</v>
      </c>
      <c r="W78" s="60">
        <v>2</v>
      </c>
      <c r="X78" s="60">
        <v>4</v>
      </c>
      <c r="Y78" s="46">
        <f t="shared" si="29"/>
        <v>62</v>
      </c>
      <c r="Z78" s="50">
        <f t="shared" si="30"/>
        <v>56.32183908045977</v>
      </c>
      <c r="AA78" s="47">
        <f t="shared" si="31"/>
        <v>38.298850574712645</v>
      </c>
      <c r="AB78" s="61"/>
      <c r="AC78" s="60">
        <v>4</v>
      </c>
      <c r="AD78" s="60">
        <v>2</v>
      </c>
      <c r="AE78" s="60">
        <v>1</v>
      </c>
      <c r="AF78" s="60">
        <v>1</v>
      </c>
      <c r="AG78" s="60">
        <v>2</v>
      </c>
      <c r="AH78" s="60">
        <v>4</v>
      </c>
      <c r="AI78" s="60">
        <v>2</v>
      </c>
      <c r="AJ78" s="60">
        <v>2</v>
      </c>
      <c r="AK78" s="50">
        <f t="shared" si="32"/>
        <v>28</v>
      </c>
      <c r="AL78" s="46">
        <f t="shared" si="34"/>
        <v>28.000000000000004</v>
      </c>
      <c r="AM78" s="47">
        <f t="shared" si="33"/>
        <v>19.040000000000003</v>
      </c>
      <c r="AN78" s="122"/>
      <c r="AO78" s="113"/>
      <c r="AP78" s="2"/>
    </row>
    <row r="79" spans="1:42" ht="13.5">
      <c r="A79" s="106"/>
      <c r="B79" s="51">
        <v>68</v>
      </c>
      <c r="C79" s="52" t="s">
        <v>92</v>
      </c>
      <c r="D79" s="53"/>
      <c r="E79" s="54" t="s">
        <v>127</v>
      </c>
      <c r="F79" s="62"/>
      <c r="G79" s="63"/>
      <c r="H79" s="63"/>
      <c r="I79" s="63"/>
      <c r="J79" s="63"/>
      <c r="K79" s="63"/>
      <c r="L79" s="63"/>
      <c r="M79" s="63"/>
      <c r="N79" s="57">
        <f t="shared" si="35"/>
        <v>0</v>
      </c>
      <c r="O79" s="57">
        <f t="shared" si="27"/>
        <v>0</v>
      </c>
      <c r="P79" s="58">
        <f t="shared" si="28"/>
        <v>0</v>
      </c>
      <c r="Q79" s="59">
        <v>12</v>
      </c>
      <c r="R79" s="60">
        <v>8</v>
      </c>
      <c r="S79" s="60">
        <v>4</v>
      </c>
      <c r="T79" s="60">
        <v>2</v>
      </c>
      <c r="U79" s="60">
        <v>4</v>
      </c>
      <c r="V79" s="60">
        <v>4</v>
      </c>
      <c r="W79" s="60">
        <v>2</v>
      </c>
      <c r="X79" s="60">
        <v>4</v>
      </c>
      <c r="Y79" s="46">
        <f t="shared" si="29"/>
        <v>72</v>
      </c>
      <c r="Z79" s="50">
        <f t="shared" si="30"/>
        <v>67.81609195402298</v>
      </c>
      <c r="AA79" s="47">
        <f t="shared" si="31"/>
        <v>46.114942528735625</v>
      </c>
      <c r="AB79" s="61"/>
      <c r="AC79" s="60">
        <v>4</v>
      </c>
      <c r="AD79" s="60">
        <v>2</v>
      </c>
      <c r="AE79" s="60">
        <v>2</v>
      </c>
      <c r="AF79" s="60">
        <v>1</v>
      </c>
      <c r="AG79" s="60">
        <v>2</v>
      </c>
      <c r="AH79" s="60">
        <v>4</v>
      </c>
      <c r="AI79" s="60">
        <v>2</v>
      </c>
      <c r="AJ79" s="60">
        <v>2</v>
      </c>
      <c r="AK79" s="50">
        <f t="shared" si="32"/>
        <v>29</v>
      </c>
      <c r="AL79" s="46">
        <f t="shared" si="34"/>
        <v>28.999999999999996</v>
      </c>
      <c r="AM79" s="47">
        <f t="shared" si="33"/>
        <v>19.72</v>
      </c>
      <c r="AN79" s="122"/>
      <c r="AO79" s="113"/>
      <c r="AP79" s="2"/>
    </row>
    <row r="80" spans="1:42" ht="13.5">
      <c r="A80" s="106"/>
      <c r="B80" s="51">
        <v>68</v>
      </c>
      <c r="C80" s="52" t="s">
        <v>100</v>
      </c>
      <c r="D80" s="53"/>
      <c r="E80" s="54" t="s">
        <v>127</v>
      </c>
      <c r="F80" s="62"/>
      <c r="G80" s="63"/>
      <c r="H80" s="63"/>
      <c r="I80" s="63"/>
      <c r="J80" s="63"/>
      <c r="K80" s="63"/>
      <c r="L80" s="63"/>
      <c r="M80" s="63"/>
      <c r="N80" s="57">
        <f t="shared" si="35"/>
        <v>0</v>
      </c>
      <c r="O80" s="57">
        <f t="shared" si="27"/>
        <v>0</v>
      </c>
      <c r="P80" s="58">
        <f t="shared" si="28"/>
        <v>0</v>
      </c>
      <c r="Q80" s="59">
        <v>8</v>
      </c>
      <c r="R80" s="60">
        <v>4</v>
      </c>
      <c r="S80" s="60">
        <v>4</v>
      </c>
      <c r="T80" s="60">
        <v>2</v>
      </c>
      <c r="U80" s="60">
        <v>4</v>
      </c>
      <c r="V80" s="60">
        <v>4</v>
      </c>
      <c r="W80" s="60">
        <v>2</v>
      </c>
      <c r="X80" s="60">
        <v>4</v>
      </c>
      <c r="Y80" s="46">
        <f t="shared" si="29"/>
        <v>52</v>
      </c>
      <c r="Z80" s="50">
        <f t="shared" si="30"/>
        <v>44.827586206896555</v>
      </c>
      <c r="AA80" s="47">
        <f t="shared" si="31"/>
        <v>30.482758620689655</v>
      </c>
      <c r="AB80" s="61"/>
      <c r="AC80" s="60">
        <v>4</v>
      </c>
      <c r="AD80" s="60">
        <v>2</v>
      </c>
      <c r="AE80" s="60">
        <v>2</v>
      </c>
      <c r="AF80" s="60">
        <v>1</v>
      </c>
      <c r="AG80" s="60">
        <v>4</v>
      </c>
      <c r="AH80" s="60">
        <v>4</v>
      </c>
      <c r="AI80" s="60">
        <v>2</v>
      </c>
      <c r="AJ80" s="60">
        <v>2</v>
      </c>
      <c r="AK80" s="50">
        <f t="shared" si="32"/>
        <v>31</v>
      </c>
      <c r="AL80" s="46">
        <f t="shared" si="34"/>
        <v>31</v>
      </c>
      <c r="AM80" s="47">
        <f t="shared" si="33"/>
        <v>21.08</v>
      </c>
      <c r="AN80" s="122"/>
      <c r="AO80" s="113"/>
      <c r="AP80" s="2"/>
    </row>
    <row r="81" spans="1:42" ht="41.25">
      <c r="A81" s="106"/>
      <c r="B81" s="51">
        <v>68</v>
      </c>
      <c r="C81" s="52" t="s">
        <v>103</v>
      </c>
      <c r="D81" s="53"/>
      <c r="E81" s="54" t="s">
        <v>127</v>
      </c>
      <c r="F81" s="62"/>
      <c r="G81" s="63"/>
      <c r="H81" s="63"/>
      <c r="I81" s="63"/>
      <c r="J81" s="63"/>
      <c r="K81" s="63"/>
      <c r="L81" s="63"/>
      <c r="M81" s="63"/>
      <c r="N81" s="57">
        <f t="shared" si="35"/>
        <v>0</v>
      </c>
      <c r="O81" s="57">
        <f t="shared" si="27"/>
        <v>0</v>
      </c>
      <c r="P81" s="58">
        <f t="shared" si="28"/>
        <v>0</v>
      </c>
      <c r="Q81" s="59">
        <v>8</v>
      </c>
      <c r="R81" s="60">
        <v>4</v>
      </c>
      <c r="S81" s="60">
        <v>4</v>
      </c>
      <c r="T81" s="60">
        <v>2</v>
      </c>
      <c r="U81" s="60">
        <v>4</v>
      </c>
      <c r="V81" s="60">
        <v>4</v>
      </c>
      <c r="W81" s="60">
        <v>2</v>
      </c>
      <c r="X81" s="60">
        <v>4</v>
      </c>
      <c r="Y81" s="46">
        <f t="shared" si="29"/>
        <v>52</v>
      </c>
      <c r="Z81" s="50">
        <f t="shared" si="30"/>
        <v>44.827586206896555</v>
      </c>
      <c r="AA81" s="47">
        <f t="shared" si="31"/>
        <v>30.482758620689655</v>
      </c>
      <c r="AB81" s="61"/>
      <c r="AC81" s="60">
        <v>4</v>
      </c>
      <c r="AD81" s="60">
        <v>2</v>
      </c>
      <c r="AE81" s="60">
        <v>2</v>
      </c>
      <c r="AF81" s="60">
        <v>1</v>
      </c>
      <c r="AG81" s="60">
        <v>4</v>
      </c>
      <c r="AH81" s="60">
        <v>4</v>
      </c>
      <c r="AI81" s="60">
        <v>2</v>
      </c>
      <c r="AJ81" s="60">
        <v>2</v>
      </c>
      <c r="AK81" s="50">
        <f t="shared" si="32"/>
        <v>31</v>
      </c>
      <c r="AL81" s="46">
        <f t="shared" si="34"/>
        <v>31</v>
      </c>
      <c r="AM81" s="47">
        <f t="shared" si="33"/>
        <v>21.08</v>
      </c>
      <c r="AN81" s="122"/>
      <c r="AO81" s="113"/>
      <c r="AP81" s="2"/>
    </row>
    <row r="82" spans="1:42" ht="41.25">
      <c r="A82" s="106"/>
      <c r="B82" s="51">
        <v>68</v>
      </c>
      <c r="C82" s="52" t="s">
        <v>84</v>
      </c>
      <c r="D82" s="53"/>
      <c r="E82" s="54" t="s">
        <v>127</v>
      </c>
      <c r="F82" s="62"/>
      <c r="G82" s="63"/>
      <c r="H82" s="63"/>
      <c r="I82" s="63"/>
      <c r="J82" s="63"/>
      <c r="K82" s="63"/>
      <c r="L82" s="63"/>
      <c r="M82" s="63"/>
      <c r="N82" s="57">
        <f t="shared" si="35"/>
        <v>0</v>
      </c>
      <c r="O82" s="57">
        <f t="shared" si="27"/>
        <v>0</v>
      </c>
      <c r="P82" s="58">
        <f t="shared" si="28"/>
        <v>0</v>
      </c>
      <c r="Q82" s="59">
        <v>4</v>
      </c>
      <c r="R82" s="60">
        <v>4</v>
      </c>
      <c r="S82" s="60">
        <v>4</v>
      </c>
      <c r="T82" s="60">
        <v>1</v>
      </c>
      <c r="U82" s="60">
        <v>2</v>
      </c>
      <c r="V82" s="60">
        <v>4</v>
      </c>
      <c r="W82" s="60">
        <v>2</v>
      </c>
      <c r="X82" s="60">
        <v>4</v>
      </c>
      <c r="Y82" s="46">
        <f t="shared" si="29"/>
        <v>37</v>
      </c>
      <c r="Z82" s="50">
        <f t="shared" si="30"/>
        <v>27.586206896551722</v>
      </c>
      <c r="AA82" s="47">
        <f t="shared" si="31"/>
        <v>18.75862068965517</v>
      </c>
      <c r="AB82" s="61"/>
      <c r="AC82" s="60">
        <v>2</v>
      </c>
      <c r="AD82" s="60">
        <v>2</v>
      </c>
      <c r="AE82" s="60">
        <v>2</v>
      </c>
      <c r="AF82" s="60">
        <v>1</v>
      </c>
      <c r="AG82" s="60">
        <v>2</v>
      </c>
      <c r="AH82" s="60">
        <v>4</v>
      </c>
      <c r="AI82" s="60">
        <v>2</v>
      </c>
      <c r="AJ82" s="60">
        <v>2</v>
      </c>
      <c r="AK82" s="50">
        <f t="shared" si="32"/>
        <v>23</v>
      </c>
      <c r="AL82" s="46">
        <f t="shared" si="34"/>
        <v>23</v>
      </c>
      <c r="AM82" s="47">
        <f t="shared" si="33"/>
        <v>15.64</v>
      </c>
      <c r="AN82" s="122"/>
      <c r="AO82" s="113"/>
      <c r="AP82" s="2"/>
    </row>
    <row r="83" spans="1:42" ht="13.5">
      <c r="A83" s="106"/>
      <c r="B83" s="51">
        <v>68</v>
      </c>
      <c r="C83" s="52" t="s">
        <v>95</v>
      </c>
      <c r="D83" s="53"/>
      <c r="E83" s="54" t="s">
        <v>128</v>
      </c>
      <c r="F83" s="62">
        <v>8</v>
      </c>
      <c r="G83" s="63">
        <v>8</v>
      </c>
      <c r="H83" s="63">
        <v>4</v>
      </c>
      <c r="I83" s="63">
        <v>2</v>
      </c>
      <c r="J83" s="63">
        <v>2</v>
      </c>
      <c r="K83" s="63">
        <v>4</v>
      </c>
      <c r="L83" s="63">
        <v>2</v>
      </c>
      <c r="M83" s="63">
        <v>4</v>
      </c>
      <c r="N83" s="57">
        <f t="shared" si="35"/>
        <v>58</v>
      </c>
      <c r="O83" s="57">
        <f t="shared" si="27"/>
        <v>51.724137931034484</v>
      </c>
      <c r="P83" s="58">
        <f t="shared" si="28"/>
        <v>35.17241379310345</v>
      </c>
      <c r="Q83" s="59"/>
      <c r="R83" s="60"/>
      <c r="S83" s="60"/>
      <c r="T83" s="60"/>
      <c r="U83" s="60"/>
      <c r="V83" s="60"/>
      <c r="W83" s="60"/>
      <c r="X83" s="60"/>
      <c r="Y83" s="46">
        <f t="shared" si="29"/>
        <v>0</v>
      </c>
      <c r="Z83" s="50">
        <f t="shared" si="30"/>
        <v>0</v>
      </c>
      <c r="AA83" s="47">
        <f t="shared" si="31"/>
        <v>0</v>
      </c>
      <c r="AB83" s="61"/>
      <c r="AC83" s="60"/>
      <c r="AD83" s="60"/>
      <c r="AE83" s="60"/>
      <c r="AF83" s="60"/>
      <c r="AG83" s="60"/>
      <c r="AH83" s="60"/>
      <c r="AI83" s="60"/>
      <c r="AJ83" s="60"/>
      <c r="AK83" s="50">
        <f t="shared" si="32"/>
        <v>0</v>
      </c>
      <c r="AL83" s="46">
        <f t="shared" si="34"/>
        <v>0</v>
      </c>
      <c r="AM83" s="47">
        <f t="shared" si="33"/>
        <v>0</v>
      </c>
      <c r="AN83" s="122"/>
      <c r="AO83" s="113"/>
      <c r="AP83" s="2"/>
    </row>
    <row r="84" spans="1:42" ht="27">
      <c r="A84" s="106"/>
      <c r="B84" s="51">
        <v>68</v>
      </c>
      <c r="C84" s="52" t="s">
        <v>94</v>
      </c>
      <c r="D84" s="53"/>
      <c r="E84" s="54" t="s">
        <v>128</v>
      </c>
      <c r="F84" s="62">
        <v>12</v>
      </c>
      <c r="G84" s="63">
        <v>8</v>
      </c>
      <c r="H84" s="63">
        <v>4</v>
      </c>
      <c r="I84" s="63">
        <v>2</v>
      </c>
      <c r="J84" s="63">
        <v>2</v>
      </c>
      <c r="K84" s="63">
        <v>4</v>
      </c>
      <c r="L84" s="63">
        <v>2</v>
      </c>
      <c r="M84" s="63">
        <v>4</v>
      </c>
      <c r="N84" s="57">
        <f t="shared" si="35"/>
        <v>70</v>
      </c>
      <c r="O84" s="57">
        <f t="shared" si="27"/>
        <v>65.51724137931035</v>
      </c>
      <c r="P84" s="58">
        <f t="shared" si="28"/>
        <v>44.55172413793103</v>
      </c>
      <c r="Q84" s="59"/>
      <c r="R84" s="60"/>
      <c r="S84" s="60"/>
      <c r="T84" s="60"/>
      <c r="U84" s="60"/>
      <c r="V84" s="60"/>
      <c r="W84" s="60"/>
      <c r="X84" s="60"/>
      <c r="Y84" s="46">
        <f t="shared" si="29"/>
        <v>0</v>
      </c>
      <c r="Z84" s="50">
        <f t="shared" si="30"/>
        <v>0</v>
      </c>
      <c r="AA84" s="47">
        <f t="shared" si="31"/>
        <v>0</v>
      </c>
      <c r="AB84" s="61"/>
      <c r="AC84" s="60"/>
      <c r="AD84" s="60"/>
      <c r="AE84" s="60"/>
      <c r="AF84" s="60"/>
      <c r="AG84" s="60"/>
      <c r="AH84" s="60"/>
      <c r="AI84" s="60"/>
      <c r="AJ84" s="60"/>
      <c r="AK84" s="50">
        <f t="shared" si="32"/>
        <v>0</v>
      </c>
      <c r="AL84" s="46">
        <f t="shared" si="34"/>
        <v>0</v>
      </c>
      <c r="AM84" s="47">
        <f t="shared" si="33"/>
        <v>0</v>
      </c>
      <c r="AN84" s="122"/>
      <c r="AO84" s="113"/>
      <c r="AP84" s="2"/>
    </row>
    <row r="85" spans="1:42" ht="14.25" thickBot="1">
      <c r="A85" s="106"/>
      <c r="B85" s="51">
        <v>68</v>
      </c>
      <c r="C85" s="64" t="s">
        <v>87</v>
      </c>
      <c r="D85" s="65"/>
      <c r="E85" s="66" t="s">
        <v>127</v>
      </c>
      <c r="F85" s="34"/>
      <c r="G85" s="35"/>
      <c r="H85" s="35"/>
      <c r="I85" s="35"/>
      <c r="J85" s="35"/>
      <c r="K85" s="35"/>
      <c r="L85" s="35"/>
      <c r="M85" s="35"/>
      <c r="N85" s="79">
        <f t="shared" si="35"/>
        <v>0</v>
      </c>
      <c r="O85" s="67">
        <f t="shared" si="27"/>
        <v>0</v>
      </c>
      <c r="P85" s="68">
        <f t="shared" si="28"/>
        <v>0</v>
      </c>
      <c r="Q85" s="69">
        <v>8</v>
      </c>
      <c r="R85" s="70">
        <v>4</v>
      </c>
      <c r="S85" s="70">
        <v>4</v>
      </c>
      <c r="T85" s="70">
        <v>2</v>
      </c>
      <c r="U85" s="70">
        <v>4</v>
      </c>
      <c r="V85" s="70">
        <v>4</v>
      </c>
      <c r="W85" s="70">
        <v>2</v>
      </c>
      <c r="X85" s="70">
        <v>4</v>
      </c>
      <c r="Y85" s="46">
        <f t="shared" si="29"/>
        <v>52</v>
      </c>
      <c r="Z85" s="72">
        <f t="shared" si="30"/>
        <v>44.827586206896555</v>
      </c>
      <c r="AA85" s="47">
        <f t="shared" si="31"/>
        <v>30.482758620689655</v>
      </c>
      <c r="AB85" s="71"/>
      <c r="AC85" s="70">
        <v>4</v>
      </c>
      <c r="AD85" s="70">
        <v>2</v>
      </c>
      <c r="AE85" s="70">
        <v>2</v>
      </c>
      <c r="AF85" s="70">
        <v>1</v>
      </c>
      <c r="AG85" s="70">
        <v>4</v>
      </c>
      <c r="AH85" s="70">
        <v>4</v>
      </c>
      <c r="AI85" s="70">
        <v>2</v>
      </c>
      <c r="AJ85" s="70">
        <v>2</v>
      </c>
      <c r="AK85" s="50">
        <f t="shared" si="32"/>
        <v>31</v>
      </c>
      <c r="AL85" s="46">
        <f t="shared" si="34"/>
        <v>31</v>
      </c>
      <c r="AM85" s="47">
        <f t="shared" si="33"/>
        <v>21.08</v>
      </c>
      <c r="AN85" s="172"/>
      <c r="AO85" s="173"/>
      <c r="AP85" s="2"/>
    </row>
    <row r="86" spans="1:42" ht="14.25" thickBot="1">
      <c r="A86" s="107"/>
      <c r="B86" s="19">
        <v>68</v>
      </c>
      <c r="C86" s="161"/>
      <c r="D86" s="162"/>
      <c r="E86" s="163"/>
      <c r="F86" s="136" t="s">
        <v>21</v>
      </c>
      <c r="G86" s="126"/>
      <c r="H86" s="126"/>
      <c r="I86" s="126"/>
      <c r="J86" s="126"/>
      <c r="K86" s="126"/>
      <c r="L86" s="126"/>
      <c r="M86" s="137"/>
      <c r="N86" s="21">
        <f>IF(SUM($N72:$N85),(1-EXP(-((SUM($N72:$N85)/COUNTIF($N72:$N85,"&gt;0"))^1)))*($F$6-(MAX($N72:$N85)))*(1-1/(EXP((((COUNTIF($N72:$N85,"&gt;0")^1)-1)*0.1))))+(MAX($N72:$N85)),0)</f>
        <v>75.43807740766054</v>
      </c>
      <c r="O86" s="78">
        <f t="shared" si="27"/>
        <v>71.76790506627648</v>
      </c>
      <c r="P86" s="22">
        <f>IF(SUM($N72:$N85),(($O86*$B86)/100),0)</f>
        <v>48.802175445068</v>
      </c>
      <c r="Q86" s="125" t="s">
        <v>20</v>
      </c>
      <c r="R86" s="126"/>
      <c r="S86" s="126"/>
      <c r="T86" s="126"/>
      <c r="U86" s="126"/>
      <c r="V86" s="126"/>
      <c r="W86" s="126"/>
      <c r="X86" s="137"/>
      <c r="Y86" s="21">
        <f>IF(SUM($Y72:$Y85),(1-EXP(-((SUM($Y72:$Y85)/COUNTIF($Y72:$Y85,"&gt;0"))^1)))*($F$6-(MAX($Y72:$Y85)))*(1-1/(EXP((((COUNTIF($Y72:$Y85,"&gt;0")^1)-1)*0.1))))+(MAX($Y72:$Y85)),0)</f>
        <v>93.37817005891404</v>
      </c>
      <c r="Z86" s="20">
        <f t="shared" si="30"/>
        <v>92.38870121714257</v>
      </c>
      <c r="AA86" s="22">
        <f>IF(SUM($Y72:$Y85),(($Z86*$B86)/100),0)</f>
        <v>62.82431682765695</v>
      </c>
      <c r="AB86" s="26">
        <f>+P86-AA86</f>
        <v>-14.022141382588948</v>
      </c>
      <c r="AC86" s="81" t="s">
        <v>6</v>
      </c>
      <c r="AD86" s="125" t="s">
        <v>22</v>
      </c>
      <c r="AE86" s="126"/>
      <c r="AF86" s="126"/>
      <c r="AG86" s="126"/>
      <c r="AH86" s="126"/>
      <c r="AI86" s="126"/>
      <c r="AJ86" s="127"/>
      <c r="AK86" s="20">
        <f>IF(SUM($AK72:$AK85),(1-EXP(-((SUM($AK72:$AK85)/COUNTIF($AK72:$AK85,"&gt;0"))^1)))*($F$6-(MAX($AK72:$AK85)))*(1-1/(EXP((((COUNTIF($AK72:$AK85,"&gt;0")^1)-1)*0.1))))+(MAX($AK72:$AK85)),0)</f>
        <v>74.61631855916204</v>
      </c>
      <c r="AL86" s="20">
        <f>IF($AK86&lt;&gt;0,(($AK86-$O$6)/($F$6-$O$6))*100,0)</f>
        <v>70.82335466570349</v>
      </c>
      <c r="AM86" s="22">
        <f>IF(SUM($AK72:$AK85),(($AL86*$B86)/100),0)</f>
        <v>48.15988117267837</v>
      </c>
      <c r="AN86" s="23" t="s">
        <v>8</v>
      </c>
      <c r="AO86" s="24">
        <f>$P86-$AM86</f>
        <v>0.6422942723896341</v>
      </c>
      <c r="AP86" s="2"/>
    </row>
    <row r="88" ht="13.5" thickBot="1"/>
    <row r="89" spans="1:41" ht="13.5">
      <c r="A89" s="134" t="s">
        <v>58</v>
      </c>
      <c r="B89" s="110" t="s">
        <v>5</v>
      </c>
      <c r="C89" s="166" t="s">
        <v>10</v>
      </c>
      <c r="D89" s="108" t="s">
        <v>9</v>
      </c>
      <c r="E89" s="164" t="s">
        <v>19</v>
      </c>
      <c r="F89" s="138" t="s">
        <v>59</v>
      </c>
      <c r="G89" s="139"/>
      <c r="H89" s="139"/>
      <c r="I89" s="139"/>
      <c r="J89" s="139"/>
      <c r="K89" s="139"/>
      <c r="L89" s="139"/>
      <c r="M89" s="139"/>
      <c r="N89" s="139" t="s">
        <v>11</v>
      </c>
      <c r="O89" s="139"/>
      <c r="P89" s="146"/>
      <c r="Q89" s="116" t="s">
        <v>60</v>
      </c>
      <c r="R89" s="117"/>
      <c r="S89" s="117"/>
      <c r="T89" s="117"/>
      <c r="U89" s="117"/>
      <c r="V89" s="117"/>
      <c r="W89" s="117"/>
      <c r="X89" s="117"/>
      <c r="Y89" s="117" t="s">
        <v>11</v>
      </c>
      <c r="Z89" s="117"/>
      <c r="AA89" s="118"/>
      <c r="AB89" s="144" t="s">
        <v>18</v>
      </c>
      <c r="AC89" s="114" t="s">
        <v>61</v>
      </c>
      <c r="AD89" s="115"/>
      <c r="AE89" s="115"/>
      <c r="AF89" s="115"/>
      <c r="AG89" s="115"/>
      <c r="AH89" s="115"/>
      <c r="AI89" s="115"/>
      <c r="AJ89" s="116"/>
      <c r="AK89" s="117" t="s">
        <v>11</v>
      </c>
      <c r="AL89" s="117"/>
      <c r="AM89" s="118"/>
      <c r="AN89" s="123" t="s">
        <v>7</v>
      </c>
      <c r="AO89" s="119" t="s">
        <v>12</v>
      </c>
    </row>
    <row r="90" spans="1:41" ht="33" thickBot="1">
      <c r="A90" s="135"/>
      <c r="B90" s="111"/>
      <c r="C90" s="165"/>
      <c r="D90" s="109"/>
      <c r="E90" s="165"/>
      <c r="F90" s="34" t="s">
        <v>6</v>
      </c>
      <c r="G90" s="35" t="s">
        <v>0</v>
      </c>
      <c r="H90" s="35" t="s">
        <v>1</v>
      </c>
      <c r="I90" s="35" t="s">
        <v>2</v>
      </c>
      <c r="J90" s="35" t="s">
        <v>46</v>
      </c>
      <c r="K90" s="35" t="s">
        <v>4</v>
      </c>
      <c r="L90" s="35" t="s">
        <v>47</v>
      </c>
      <c r="M90" s="35" t="s">
        <v>3</v>
      </c>
      <c r="N90" s="25" t="s">
        <v>25</v>
      </c>
      <c r="O90" s="25" t="s">
        <v>26</v>
      </c>
      <c r="P90" s="27" t="s">
        <v>37</v>
      </c>
      <c r="Q90" s="36" t="s">
        <v>6</v>
      </c>
      <c r="R90" s="37" t="s">
        <v>0</v>
      </c>
      <c r="S90" s="37" t="s">
        <v>1</v>
      </c>
      <c r="T90" s="37" t="s">
        <v>2</v>
      </c>
      <c r="U90" s="37" t="s">
        <v>46</v>
      </c>
      <c r="V90" s="37" t="s">
        <v>4</v>
      </c>
      <c r="W90" s="37" t="s">
        <v>47</v>
      </c>
      <c r="X90" s="37" t="s">
        <v>3</v>
      </c>
      <c r="Y90" s="29" t="s">
        <v>27</v>
      </c>
      <c r="Z90" s="29" t="s">
        <v>28</v>
      </c>
      <c r="AA90" s="30" t="s">
        <v>38</v>
      </c>
      <c r="AB90" s="145"/>
      <c r="AC90" s="37" t="s">
        <v>33</v>
      </c>
      <c r="AD90" s="37" t="s">
        <v>34</v>
      </c>
      <c r="AE90" s="28" t="s">
        <v>29</v>
      </c>
      <c r="AF90" s="28" t="s">
        <v>30</v>
      </c>
      <c r="AG90" s="28" t="s">
        <v>48</v>
      </c>
      <c r="AH90" s="28" t="s">
        <v>31</v>
      </c>
      <c r="AI90" s="28" t="s">
        <v>49</v>
      </c>
      <c r="AJ90" s="28" t="s">
        <v>32</v>
      </c>
      <c r="AK90" s="29" t="s">
        <v>35</v>
      </c>
      <c r="AL90" s="29" t="s">
        <v>36</v>
      </c>
      <c r="AM90" s="29" t="s">
        <v>39</v>
      </c>
      <c r="AN90" s="124"/>
      <c r="AO90" s="120"/>
    </row>
    <row r="91" spans="1:42" ht="13.5">
      <c r="A91" s="105" t="s">
        <v>71</v>
      </c>
      <c r="B91" s="31">
        <v>75</v>
      </c>
      <c r="C91" s="40" t="s">
        <v>80</v>
      </c>
      <c r="D91" s="41"/>
      <c r="E91" s="89" t="s">
        <v>127</v>
      </c>
      <c r="F91" s="87"/>
      <c r="G91" s="56"/>
      <c r="H91" s="56"/>
      <c r="I91" s="56"/>
      <c r="J91" s="56"/>
      <c r="K91" s="56"/>
      <c r="L91" s="56"/>
      <c r="M91" s="56"/>
      <c r="N91" s="42">
        <f>(3*$F91)+(2*$G91)+$H91+$I91+$J91+$K91+$L91+M91</f>
        <v>0</v>
      </c>
      <c r="O91" s="43">
        <f aca="true" t="shared" si="36" ref="O91:O109">IF($N91&lt;&gt;0,(($N91-$O$6)/($F$6-$O$6))*100,0)</f>
        <v>0</v>
      </c>
      <c r="P91" s="44">
        <f aca="true" t="shared" si="37" ref="P91:P108">($O91*$B91)/100</f>
        <v>0</v>
      </c>
      <c r="Q91" s="45">
        <v>12</v>
      </c>
      <c r="R91" s="45">
        <v>8</v>
      </c>
      <c r="S91" s="45">
        <v>4</v>
      </c>
      <c r="T91" s="45">
        <v>4</v>
      </c>
      <c r="U91" s="45">
        <v>12</v>
      </c>
      <c r="V91" s="45">
        <v>4</v>
      </c>
      <c r="W91" s="45">
        <v>2</v>
      </c>
      <c r="X91" s="45">
        <v>4</v>
      </c>
      <c r="Y91" s="46">
        <f aca="true" t="shared" si="38" ref="Y91:Y108">(3*$Q91)+(2*$R91)+$S91+$T91+$U91+$V91+$W91+$X91</f>
        <v>82</v>
      </c>
      <c r="Z91" s="73">
        <f aca="true" t="shared" si="39" ref="Z91:Z109">IF($Y91&lt;&gt;0,(($Y91-$O$6)/($F$6-$O$6))*100,0)</f>
        <v>79.3103448275862</v>
      </c>
      <c r="AA91" s="47">
        <f aca="true" t="shared" si="40" ref="AA91:AA108">($Z91*$B91)/100</f>
        <v>59.48275862068966</v>
      </c>
      <c r="AB91" s="48"/>
      <c r="AC91" s="49">
        <v>4</v>
      </c>
      <c r="AD91" s="49">
        <v>2</v>
      </c>
      <c r="AE91" s="49">
        <v>2</v>
      </c>
      <c r="AF91" s="49">
        <v>1</v>
      </c>
      <c r="AG91" s="49">
        <v>4</v>
      </c>
      <c r="AH91" s="49">
        <v>4</v>
      </c>
      <c r="AI91" s="49">
        <v>2</v>
      </c>
      <c r="AJ91" s="49">
        <v>2</v>
      </c>
      <c r="AK91" s="50">
        <f aca="true" t="shared" si="41" ref="AK91:AK108">(3*$AC91)+(2*$AD91)+$AE91+$AF91+$AG91+$AH91+$AI91+$AJ91</f>
        <v>31</v>
      </c>
      <c r="AL91" s="46">
        <f>IF($AK91&lt;&gt;0,(($AK91-$O$6)/($F$6-$O$6))*100,0)</f>
        <v>20.689655172413794</v>
      </c>
      <c r="AM91" s="47">
        <f aca="true" t="shared" si="42" ref="AM91:AM108">($AL91*$B91)/100</f>
        <v>15.517241379310343</v>
      </c>
      <c r="AN91" s="121">
        <f>$AO109-$AB109</f>
        <v>12.722858951466698</v>
      </c>
      <c r="AO91" s="112"/>
      <c r="AP91" s="2"/>
    </row>
    <row r="92" spans="1:42" ht="13.5">
      <c r="A92" s="106"/>
      <c r="B92" s="51">
        <v>75</v>
      </c>
      <c r="C92" s="52" t="s">
        <v>83</v>
      </c>
      <c r="D92" s="53"/>
      <c r="E92" s="90" t="s">
        <v>127</v>
      </c>
      <c r="F92" s="88"/>
      <c r="G92" s="63"/>
      <c r="H92" s="63"/>
      <c r="I92" s="63"/>
      <c r="J92" s="63"/>
      <c r="K92" s="63"/>
      <c r="L92" s="63"/>
      <c r="M92" s="63"/>
      <c r="N92" s="86">
        <f>(3*$F92)+(2*$G92)+$H92+$I92+$J92+$K92+$L92+M92</f>
        <v>0</v>
      </c>
      <c r="O92" s="57">
        <f t="shared" si="36"/>
        <v>0</v>
      </c>
      <c r="P92" s="58">
        <f t="shared" si="37"/>
        <v>0</v>
      </c>
      <c r="Q92" s="59">
        <v>12</v>
      </c>
      <c r="R92" s="60">
        <v>4</v>
      </c>
      <c r="S92" s="60">
        <v>4</v>
      </c>
      <c r="T92" s="60">
        <v>4</v>
      </c>
      <c r="U92" s="60">
        <v>12</v>
      </c>
      <c r="V92" s="60">
        <v>4</v>
      </c>
      <c r="W92" s="60">
        <v>2</v>
      </c>
      <c r="X92" s="60">
        <v>4</v>
      </c>
      <c r="Y92" s="46">
        <f t="shared" si="38"/>
        <v>74</v>
      </c>
      <c r="Z92" s="50">
        <f t="shared" si="39"/>
        <v>70.11494252873564</v>
      </c>
      <c r="AA92" s="47">
        <f t="shared" si="40"/>
        <v>52.58620689655173</v>
      </c>
      <c r="AB92" s="61"/>
      <c r="AC92" s="60">
        <v>4</v>
      </c>
      <c r="AD92" s="60">
        <v>2</v>
      </c>
      <c r="AE92" s="60">
        <v>2</v>
      </c>
      <c r="AF92" s="60">
        <v>1</v>
      </c>
      <c r="AG92" s="60">
        <v>4</v>
      </c>
      <c r="AH92" s="60">
        <v>4</v>
      </c>
      <c r="AI92" s="60">
        <v>2</v>
      </c>
      <c r="AJ92" s="60">
        <v>2</v>
      </c>
      <c r="AK92" s="50">
        <f t="shared" si="41"/>
        <v>31</v>
      </c>
      <c r="AL92" s="46">
        <f aca="true" t="shared" si="43" ref="AL92:AL108">IF($AK92&lt;&gt;0,(($AK92-$Q$6)/($F$6-$Q$6))*100,0)</f>
        <v>31</v>
      </c>
      <c r="AM92" s="47">
        <f t="shared" si="42"/>
        <v>23.25</v>
      </c>
      <c r="AN92" s="122"/>
      <c r="AO92" s="113"/>
      <c r="AP92" s="2"/>
    </row>
    <row r="93" spans="1:42" ht="13.5">
      <c r="A93" s="106"/>
      <c r="B93" s="51">
        <v>75</v>
      </c>
      <c r="C93" s="52" t="s">
        <v>98</v>
      </c>
      <c r="D93" s="53"/>
      <c r="E93" s="90" t="s">
        <v>127</v>
      </c>
      <c r="F93" s="88"/>
      <c r="G93" s="63"/>
      <c r="H93" s="63"/>
      <c r="I93" s="63"/>
      <c r="J93" s="63"/>
      <c r="K93" s="63"/>
      <c r="L93" s="63"/>
      <c r="M93" s="63"/>
      <c r="N93" s="86">
        <f aca="true" t="shared" si="44" ref="N93:N103">(3*$F93)+(2*$G93)+$H93+$I93+$J93+$K93+$L93+M93</f>
        <v>0</v>
      </c>
      <c r="O93" s="57">
        <f t="shared" si="36"/>
        <v>0</v>
      </c>
      <c r="P93" s="58">
        <f t="shared" si="37"/>
        <v>0</v>
      </c>
      <c r="Q93" s="59">
        <v>12</v>
      </c>
      <c r="R93" s="60">
        <v>4</v>
      </c>
      <c r="S93" s="60">
        <v>4</v>
      </c>
      <c r="T93" s="60">
        <v>2</v>
      </c>
      <c r="U93" s="60">
        <v>4</v>
      </c>
      <c r="V93" s="60">
        <v>4</v>
      </c>
      <c r="W93" s="60">
        <v>2</v>
      </c>
      <c r="X93" s="60">
        <v>4</v>
      </c>
      <c r="Y93" s="46">
        <f t="shared" si="38"/>
        <v>64</v>
      </c>
      <c r="Z93" s="50">
        <f t="shared" si="39"/>
        <v>58.620689655172406</v>
      </c>
      <c r="AA93" s="47">
        <f t="shared" si="40"/>
        <v>43.9655172413793</v>
      </c>
      <c r="AB93" s="61"/>
      <c r="AC93" s="60">
        <v>4</v>
      </c>
      <c r="AD93" s="60">
        <v>2</v>
      </c>
      <c r="AE93" s="60">
        <v>2</v>
      </c>
      <c r="AF93" s="60">
        <v>1</v>
      </c>
      <c r="AG93" s="60">
        <v>4</v>
      </c>
      <c r="AH93" s="60">
        <v>4</v>
      </c>
      <c r="AI93" s="60">
        <v>2</v>
      </c>
      <c r="AJ93" s="60">
        <v>2</v>
      </c>
      <c r="AK93" s="50">
        <f t="shared" si="41"/>
        <v>31</v>
      </c>
      <c r="AL93" s="46">
        <f t="shared" si="43"/>
        <v>31</v>
      </c>
      <c r="AM93" s="47">
        <f t="shared" si="42"/>
        <v>23.25</v>
      </c>
      <c r="AN93" s="122"/>
      <c r="AO93" s="113"/>
      <c r="AP93" s="2"/>
    </row>
    <row r="94" spans="1:42" ht="27">
      <c r="A94" s="106"/>
      <c r="B94" s="51">
        <v>75</v>
      </c>
      <c r="C94" s="52" t="s">
        <v>101</v>
      </c>
      <c r="D94" s="53"/>
      <c r="E94" s="90" t="s">
        <v>127</v>
      </c>
      <c r="F94" s="88"/>
      <c r="G94" s="63"/>
      <c r="H94" s="63"/>
      <c r="I94" s="63"/>
      <c r="J94" s="63"/>
      <c r="K94" s="63"/>
      <c r="L94" s="63"/>
      <c r="M94" s="63"/>
      <c r="N94" s="86">
        <f t="shared" si="44"/>
        <v>0</v>
      </c>
      <c r="O94" s="57">
        <f t="shared" si="36"/>
        <v>0</v>
      </c>
      <c r="P94" s="58">
        <f t="shared" si="37"/>
        <v>0</v>
      </c>
      <c r="Q94" s="59">
        <v>4</v>
      </c>
      <c r="R94" s="60">
        <v>2</v>
      </c>
      <c r="S94" s="60">
        <v>4</v>
      </c>
      <c r="T94" s="60">
        <v>1</v>
      </c>
      <c r="U94" s="60">
        <v>4</v>
      </c>
      <c r="V94" s="60">
        <v>4</v>
      </c>
      <c r="W94" s="60">
        <v>2</v>
      </c>
      <c r="X94" s="60">
        <v>4</v>
      </c>
      <c r="Y94" s="46">
        <f t="shared" si="38"/>
        <v>35</v>
      </c>
      <c r="Z94" s="50">
        <f t="shared" si="39"/>
        <v>25.287356321839084</v>
      </c>
      <c r="AA94" s="47">
        <f t="shared" si="40"/>
        <v>18.965517241379313</v>
      </c>
      <c r="AB94" s="61"/>
      <c r="AC94" s="60">
        <v>4</v>
      </c>
      <c r="AD94" s="60">
        <v>1</v>
      </c>
      <c r="AE94" s="60">
        <v>2</v>
      </c>
      <c r="AF94" s="60">
        <v>1</v>
      </c>
      <c r="AG94" s="60">
        <v>2</v>
      </c>
      <c r="AH94" s="60">
        <v>4</v>
      </c>
      <c r="AI94" s="60">
        <v>2</v>
      </c>
      <c r="AJ94" s="60">
        <v>2</v>
      </c>
      <c r="AK94" s="50">
        <f t="shared" si="41"/>
        <v>27</v>
      </c>
      <c r="AL94" s="46">
        <f t="shared" si="43"/>
        <v>27</v>
      </c>
      <c r="AM94" s="47">
        <f t="shared" si="42"/>
        <v>20.25</v>
      </c>
      <c r="AN94" s="122"/>
      <c r="AO94" s="113"/>
      <c r="AP94" s="2"/>
    </row>
    <row r="95" spans="1:42" ht="27">
      <c r="A95" s="106"/>
      <c r="B95" s="51">
        <v>75</v>
      </c>
      <c r="C95" s="52" t="s">
        <v>99</v>
      </c>
      <c r="D95" s="53"/>
      <c r="E95" s="54" t="s">
        <v>127</v>
      </c>
      <c r="F95" s="55"/>
      <c r="G95" s="56"/>
      <c r="H95" s="56"/>
      <c r="I95" s="56"/>
      <c r="J95" s="56"/>
      <c r="K95" s="56"/>
      <c r="L95" s="56"/>
      <c r="M95" s="56"/>
      <c r="N95" s="57">
        <f t="shared" si="44"/>
        <v>0</v>
      </c>
      <c r="O95" s="57">
        <f t="shared" si="36"/>
        <v>0</v>
      </c>
      <c r="P95" s="58">
        <f t="shared" si="37"/>
        <v>0</v>
      </c>
      <c r="Q95" s="59">
        <v>8</v>
      </c>
      <c r="R95" s="60">
        <v>4</v>
      </c>
      <c r="S95" s="60">
        <v>4</v>
      </c>
      <c r="T95" s="60">
        <v>2</v>
      </c>
      <c r="U95" s="60">
        <v>4</v>
      </c>
      <c r="V95" s="60">
        <v>4</v>
      </c>
      <c r="W95" s="60">
        <v>2</v>
      </c>
      <c r="X95" s="60">
        <v>4</v>
      </c>
      <c r="Y95" s="46">
        <f t="shared" si="38"/>
        <v>52</v>
      </c>
      <c r="Z95" s="50">
        <f t="shared" si="39"/>
        <v>44.827586206896555</v>
      </c>
      <c r="AA95" s="47">
        <f t="shared" si="40"/>
        <v>33.62068965517242</v>
      </c>
      <c r="AB95" s="61"/>
      <c r="AC95" s="60">
        <v>4</v>
      </c>
      <c r="AD95" s="60">
        <v>1</v>
      </c>
      <c r="AE95" s="60">
        <v>2</v>
      </c>
      <c r="AF95" s="60">
        <v>1</v>
      </c>
      <c r="AG95" s="60">
        <v>4</v>
      </c>
      <c r="AH95" s="60">
        <v>4</v>
      </c>
      <c r="AI95" s="60">
        <v>2</v>
      </c>
      <c r="AJ95" s="60">
        <v>2</v>
      </c>
      <c r="AK95" s="50">
        <f t="shared" si="41"/>
        <v>29</v>
      </c>
      <c r="AL95" s="46">
        <f t="shared" si="43"/>
        <v>28.999999999999996</v>
      </c>
      <c r="AM95" s="47">
        <f t="shared" si="42"/>
        <v>21.749999999999996</v>
      </c>
      <c r="AN95" s="122"/>
      <c r="AO95" s="113"/>
      <c r="AP95" s="2"/>
    </row>
    <row r="96" spans="1:42" ht="24.75" customHeight="1">
      <c r="A96" s="106"/>
      <c r="B96" s="51">
        <v>75</v>
      </c>
      <c r="C96" s="52" t="s">
        <v>102</v>
      </c>
      <c r="D96" s="53"/>
      <c r="E96" s="54" t="s">
        <v>128</v>
      </c>
      <c r="F96" s="62">
        <v>8</v>
      </c>
      <c r="G96" s="63">
        <v>8</v>
      </c>
      <c r="H96" s="63">
        <v>4</v>
      </c>
      <c r="I96" s="63">
        <v>2</v>
      </c>
      <c r="J96" s="63">
        <v>2</v>
      </c>
      <c r="K96" s="63">
        <v>4</v>
      </c>
      <c r="L96" s="63">
        <v>2</v>
      </c>
      <c r="M96" s="63">
        <v>4</v>
      </c>
      <c r="N96" s="57">
        <f t="shared" si="44"/>
        <v>58</v>
      </c>
      <c r="O96" s="57">
        <f t="shared" si="36"/>
        <v>51.724137931034484</v>
      </c>
      <c r="P96" s="58">
        <f t="shared" si="37"/>
        <v>38.793103448275865</v>
      </c>
      <c r="Q96" s="59"/>
      <c r="R96" s="60"/>
      <c r="S96" s="60"/>
      <c r="T96" s="60"/>
      <c r="U96" s="60"/>
      <c r="V96" s="60"/>
      <c r="W96" s="60"/>
      <c r="X96" s="60"/>
      <c r="Y96" s="46">
        <f t="shared" si="38"/>
        <v>0</v>
      </c>
      <c r="Z96" s="50">
        <f t="shared" si="39"/>
        <v>0</v>
      </c>
      <c r="AA96" s="47">
        <f t="shared" si="40"/>
        <v>0</v>
      </c>
      <c r="AB96" s="61"/>
      <c r="AC96" s="60"/>
      <c r="AD96" s="60"/>
      <c r="AE96" s="60"/>
      <c r="AF96" s="60"/>
      <c r="AG96" s="60"/>
      <c r="AH96" s="60"/>
      <c r="AI96" s="60"/>
      <c r="AJ96" s="60"/>
      <c r="AK96" s="50">
        <f t="shared" si="41"/>
        <v>0</v>
      </c>
      <c r="AL96" s="46">
        <f t="shared" si="43"/>
        <v>0</v>
      </c>
      <c r="AM96" s="47">
        <f t="shared" si="42"/>
        <v>0</v>
      </c>
      <c r="AN96" s="122"/>
      <c r="AO96" s="113"/>
      <c r="AP96" s="2"/>
    </row>
    <row r="97" spans="1:42" ht="13.5">
      <c r="A97" s="106"/>
      <c r="B97" s="51">
        <v>75</v>
      </c>
      <c r="C97" s="52" t="s">
        <v>91</v>
      </c>
      <c r="D97" s="53"/>
      <c r="E97" s="54" t="s">
        <v>127</v>
      </c>
      <c r="F97" s="62"/>
      <c r="G97" s="63"/>
      <c r="H97" s="63"/>
      <c r="I97" s="63"/>
      <c r="J97" s="63"/>
      <c r="K97" s="63"/>
      <c r="L97" s="63"/>
      <c r="M97" s="63"/>
      <c r="N97" s="57">
        <f t="shared" si="44"/>
        <v>0</v>
      </c>
      <c r="O97" s="57">
        <f t="shared" si="36"/>
        <v>0</v>
      </c>
      <c r="P97" s="58">
        <f t="shared" si="37"/>
        <v>0</v>
      </c>
      <c r="Q97" s="59">
        <v>8</v>
      </c>
      <c r="R97" s="60">
        <v>8</v>
      </c>
      <c r="S97" s="60">
        <v>2</v>
      </c>
      <c r="T97" s="60">
        <v>2</v>
      </c>
      <c r="U97" s="60">
        <v>8</v>
      </c>
      <c r="V97" s="60">
        <v>4</v>
      </c>
      <c r="W97" s="60">
        <v>2</v>
      </c>
      <c r="X97" s="60">
        <v>4</v>
      </c>
      <c r="Y97" s="46">
        <f t="shared" si="38"/>
        <v>62</v>
      </c>
      <c r="Z97" s="50">
        <f t="shared" si="39"/>
        <v>56.32183908045977</v>
      </c>
      <c r="AA97" s="47">
        <f t="shared" si="40"/>
        <v>42.241379310344826</v>
      </c>
      <c r="AB97" s="61"/>
      <c r="AC97" s="60">
        <v>4</v>
      </c>
      <c r="AD97" s="60">
        <v>2</v>
      </c>
      <c r="AE97" s="60">
        <v>2</v>
      </c>
      <c r="AF97" s="60">
        <v>1</v>
      </c>
      <c r="AG97" s="60">
        <v>2</v>
      </c>
      <c r="AH97" s="60">
        <v>4</v>
      </c>
      <c r="AI97" s="60">
        <v>2</v>
      </c>
      <c r="AJ97" s="60">
        <v>2</v>
      </c>
      <c r="AK97" s="50">
        <f t="shared" si="41"/>
        <v>29</v>
      </c>
      <c r="AL97" s="46">
        <f t="shared" si="43"/>
        <v>28.999999999999996</v>
      </c>
      <c r="AM97" s="47">
        <f t="shared" si="42"/>
        <v>21.749999999999996</v>
      </c>
      <c r="AN97" s="122"/>
      <c r="AO97" s="113"/>
      <c r="AP97" s="2"/>
    </row>
    <row r="98" spans="1:42" ht="42" customHeight="1">
      <c r="A98" s="106"/>
      <c r="B98" s="51">
        <v>75</v>
      </c>
      <c r="C98" s="52" t="s">
        <v>104</v>
      </c>
      <c r="D98" s="53"/>
      <c r="E98" s="54" t="s">
        <v>127</v>
      </c>
      <c r="F98" s="62"/>
      <c r="G98" s="63"/>
      <c r="H98" s="63"/>
      <c r="I98" s="63"/>
      <c r="J98" s="63"/>
      <c r="K98" s="63"/>
      <c r="L98" s="63"/>
      <c r="M98" s="63"/>
      <c r="N98" s="57">
        <f t="shared" si="44"/>
        <v>0</v>
      </c>
      <c r="O98" s="57">
        <f t="shared" si="36"/>
        <v>0</v>
      </c>
      <c r="P98" s="58">
        <f t="shared" si="37"/>
        <v>0</v>
      </c>
      <c r="Q98" s="59">
        <v>12</v>
      </c>
      <c r="R98" s="60">
        <v>8</v>
      </c>
      <c r="S98" s="60">
        <v>4</v>
      </c>
      <c r="T98" s="60">
        <v>2</v>
      </c>
      <c r="U98" s="60">
        <v>8</v>
      </c>
      <c r="V98" s="60">
        <v>4</v>
      </c>
      <c r="W98" s="60">
        <v>2</v>
      </c>
      <c r="X98" s="60">
        <v>4</v>
      </c>
      <c r="Y98" s="46">
        <f t="shared" si="38"/>
        <v>76</v>
      </c>
      <c r="Z98" s="50">
        <f t="shared" si="39"/>
        <v>72.41379310344827</v>
      </c>
      <c r="AA98" s="47">
        <f t="shared" si="40"/>
        <v>54.310344827586206</v>
      </c>
      <c r="AB98" s="61"/>
      <c r="AC98" s="60">
        <v>4</v>
      </c>
      <c r="AD98" s="60">
        <v>2</v>
      </c>
      <c r="AE98" s="60">
        <v>2</v>
      </c>
      <c r="AF98" s="60">
        <v>2</v>
      </c>
      <c r="AG98" s="60">
        <v>4</v>
      </c>
      <c r="AH98" s="60">
        <v>4</v>
      </c>
      <c r="AI98" s="60">
        <v>2</v>
      </c>
      <c r="AJ98" s="60">
        <v>1</v>
      </c>
      <c r="AK98" s="50">
        <f t="shared" si="41"/>
        <v>31</v>
      </c>
      <c r="AL98" s="46">
        <f t="shared" si="43"/>
        <v>31</v>
      </c>
      <c r="AM98" s="47">
        <f t="shared" si="42"/>
        <v>23.25</v>
      </c>
      <c r="AN98" s="122"/>
      <c r="AO98" s="113"/>
      <c r="AP98" s="2"/>
    </row>
    <row r="99" spans="1:42" ht="13.5">
      <c r="A99" s="106"/>
      <c r="B99" s="51">
        <v>75</v>
      </c>
      <c r="C99" s="52" t="s">
        <v>92</v>
      </c>
      <c r="D99" s="53"/>
      <c r="E99" s="54" t="s">
        <v>127</v>
      </c>
      <c r="F99" s="62"/>
      <c r="G99" s="63"/>
      <c r="H99" s="63"/>
      <c r="I99" s="63"/>
      <c r="J99" s="63"/>
      <c r="K99" s="63"/>
      <c r="L99" s="63"/>
      <c r="M99" s="63"/>
      <c r="N99" s="57">
        <f t="shared" si="44"/>
        <v>0</v>
      </c>
      <c r="O99" s="57">
        <f t="shared" si="36"/>
        <v>0</v>
      </c>
      <c r="P99" s="58">
        <f t="shared" si="37"/>
        <v>0</v>
      </c>
      <c r="Q99" s="59">
        <v>8</v>
      </c>
      <c r="R99" s="60">
        <v>4</v>
      </c>
      <c r="S99" s="60">
        <v>4</v>
      </c>
      <c r="T99" s="60">
        <v>2</v>
      </c>
      <c r="U99" s="60">
        <v>4</v>
      </c>
      <c r="V99" s="60">
        <v>4</v>
      </c>
      <c r="W99" s="60">
        <v>2</v>
      </c>
      <c r="X99" s="60">
        <v>4</v>
      </c>
      <c r="Y99" s="46">
        <f t="shared" si="38"/>
        <v>52</v>
      </c>
      <c r="Z99" s="50">
        <f t="shared" si="39"/>
        <v>44.827586206896555</v>
      </c>
      <c r="AA99" s="47">
        <f t="shared" si="40"/>
        <v>33.62068965517242</v>
      </c>
      <c r="AB99" s="61"/>
      <c r="AC99" s="60">
        <v>4</v>
      </c>
      <c r="AD99" s="60">
        <v>2</v>
      </c>
      <c r="AE99" s="60">
        <v>2</v>
      </c>
      <c r="AF99" s="60">
        <v>1</v>
      </c>
      <c r="AG99" s="60">
        <v>4</v>
      </c>
      <c r="AH99" s="60">
        <v>4</v>
      </c>
      <c r="AI99" s="60">
        <v>2</v>
      </c>
      <c r="AJ99" s="60">
        <v>2</v>
      </c>
      <c r="AK99" s="50">
        <f t="shared" si="41"/>
        <v>31</v>
      </c>
      <c r="AL99" s="46">
        <f t="shared" si="43"/>
        <v>31</v>
      </c>
      <c r="AM99" s="47">
        <f t="shared" si="42"/>
        <v>23.25</v>
      </c>
      <c r="AN99" s="122"/>
      <c r="AO99" s="113"/>
      <c r="AP99" s="2"/>
    </row>
    <row r="100" spans="1:42" ht="13.5">
      <c r="A100" s="106"/>
      <c r="B100" s="51">
        <v>75</v>
      </c>
      <c r="C100" s="52" t="s">
        <v>100</v>
      </c>
      <c r="D100" s="53"/>
      <c r="E100" s="54" t="s">
        <v>127</v>
      </c>
      <c r="F100" s="62"/>
      <c r="G100" s="63"/>
      <c r="H100" s="63"/>
      <c r="I100" s="63"/>
      <c r="J100" s="63"/>
      <c r="K100" s="63"/>
      <c r="L100" s="63"/>
      <c r="M100" s="63"/>
      <c r="N100" s="57">
        <f t="shared" si="44"/>
        <v>0</v>
      </c>
      <c r="O100" s="57">
        <f t="shared" si="36"/>
        <v>0</v>
      </c>
      <c r="P100" s="58">
        <f t="shared" si="37"/>
        <v>0</v>
      </c>
      <c r="Q100" s="59">
        <v>8</v>
      </c>
      <c r="R100" s="60">
        <v>4</v>
      </c>
      <c r="S100" s="60">
        <v>4</v>
      </c>
      <c r="T100" s="60">
        <v>1</v>
      </c>
      <c r="U100" s="60">
        <v>4</v>
      </c>
      <c r="V100" s="60">
        <v>4</v>
      </c>
      <c r="W100" s="60">
        <v>2</v>
      </c>
      <c r="X100" s="60">
        <v>4</v>
      </c>
      <c r="Y100" s="46">
        <f t="shared" si="38"/>
        <v>51</v>
      </c>
      <c r="Z100" s="50">
        <f t="shared" si="39"/>
        <v>43.67816091954023</v>
      </c>
      <c r="AA100" s="47">
        <f t="shared" si="40"/>
        <v>32.758620689655174</v>
      </c>
      <c r="AB100" s="61"/>
      <c r="AC100" s="60">
        <v>4</v>
      </c>
      <c r="AD100" s="60">
        <v>2</v>
      </c>
      <c r="AE100" s="60">
        <v>2</v>
      </c>
      <c r="AF100" s="60">
        <v>2</v>
      </c>
      <c r="AG100" s="60">
        <v>4</v>
      </c>
      <c r="AH100" s="60">
        <v>4</v>
      </c>
      <c r="AI100" s="60">
        <v>2</v>
      </c>
      <c r="AJ100" s="60">
        <v>1</v>
      </c>
      <c r="AK100" s="50">
        <f t="shared" si="41"/>
        <v>31</v>
      </c>
      <c r="AL100" s="46">
        <f t="shared" si="43"/>
        <v>31</v>
      </c>
      <c r="AM100" s="47">
        <f t="shared" si="42"/>
        <v>23.25</v>
      </c>
      <c r="AN100" s="122"/>
      <c r="AO100" s="113"/>
      <c r="AP100" s="2"/>
    </row>
    <row r="101" spans="1:42" ht="41.25">
      <c r="A101" s="106"/>
      <c r="B101" s="51">
        <v>75</v>
      </c>
      <c r="C101" s="52" t="s">
        <v>103</v>
      </c>
      <c r="D101" s="53"/>
      <c r="E101" s="54" t="s">
        <v>127</v>
      </c>
      <c r="F101" s="62"/>
      <c r="G101" s="63"/>
      <c r="H101" s="63"/>
      <c r="I101" s="63"/>
      <c r="J101" s="63"/>
      <c r="K101" s="63"/>
      <c r="L101" s="63"/>
      <c r="M101" s="63"/>
      <c r="N101" s="57">
        <f t="shared" si="44"/>
        <v>0</v>
      </c>
      <c r="O101" s="57">
        <f t="shared" si="36"/>
        <v>0</v>
      </c>
      <c r="P101" s="58">
        <f t="shared" si="37"/>
        <v>0</v>
      </c>
      <c r="Q101" s="59">
        <v>12</v>
      </c>
      <c r="R101" s="60">
        <v>8</v>
      </c>
      <c r="S101" s="60">
        <v>4</v>
      </c>
      <c r="T101" s="60">
        <v>2</v>
      </c>
      <c r="U101" s="60">
        <v>4</v>
      </c>
      <c r="V101" s="60">
        <v>4</v>
      </c>
      <c r="W101" s="60">
        <v>2</v>
      </c>
      <c r="X101" s="60">
        <v>4</v>
      </c>
      <c r="Y101" s="46">
        <f t="shared" si="38"/>
        <v>72</v>
      </c>
      <c r="Z101" s="50">
        <f t="shared" si="39"/>
        <v>67.81609195402298</v>
      </c>
      <c r="AA101" s="47">
        <f t="shared" si="40"/>
        <v>50.86206896551724</v>
      </c>
      <c r="AB101" s="61"/>
      <c r="AC101" s="60">
        <v>4</v>
      </c>
      <c r="AD101" s="60">
        <v>2</v>
      </c>
      <c r="AE101" s="60">
        <v>2</v>
      </c>
      <c r="AF101" s="60">
        <v>2</v>
      </c>
      <c r="AG101" s="60">
        <v>4</v>
      </c>
      <c r="AH101" s="60">
        <v>4</v>
      </c>
      <c r="AI101" s="60">
        <v>2</v>
      </c>
      <c r="AJ101" s="60">
        <v>2</v>
      </c>
      <c r="AK101" s="50">
        <f t="shared" si="41"/>
        <v>32</v>
      </c>
      <c r="AL101" s="46">
        <f t="shared" si="43"/>
        <v>32</v>
      </c>
      <c r="AM101" s="47">
        <f t="shared" si="42"/>
        <v>24</v>
      </c>
      <c r="AN101" s="122"/>
      <c r="AO101" s="113"/>
      <c r="AP101" s="2"/>
    </row>
    <row r="102" spans="1:42" ht="13.5">
      <c r="A102" s="106"/>
      <c r="B102" s="51">
        <v>75</v>
      </c>
      <c r="C102" s="52" t="s">
        <v>129</v>
      </c>
      <c r="D102" s="53"/>
      <c r="E102" s="54" t="s">
        <v>127</v>
      </c>
      <c r="F102" s="62"/>
      <c r="G102" s="63"/>
      <c r="H102" s="63"/>
      <c r="I102" s="63"/>
      <c r="J102" s="63"/>
      <c r="K102" s="63"/>
      <c r="L102" s="63"/>
      <c r="M102" s="63"/>
      <c r="N102" s="57">
        <f t="shared" si="44"/>
        <v>0</v>
      </c>
      <c r="O102" s="57">
        <f t="shared" si="36"/>
        <v>0</v>
      </c>
      <c r="P102" s="58">
        <f t="shared" si="37"/>
        <v>0</v>
      </c>
      <c r="Q102" s="59">
        <v>12</v>
      </c>
      <c r="R102" s="60">
        <v>4</v>
      </c>
      <c r="S102" s="60">
        <v>4</v>
      </c>
      <c r="T102" s="60">
        <v>2</v>
      </c>
      <c r="U102" s="60">
        <v>4</v>
      </c>
      <c r="V102" s="60">
        <v>4</v>
      </c>
      <c r="W102" s="60">
        <v>2</v>
      </c>
      <c r="X102" s="60">
        <v>4</v>
      </c>
      <c r="Y102" s="46">
        <f t="shared" si="38"/>
        <v>64</v>
      </c>
      <c r="Z102" s="50">
        <f t="shared" si="39"/>
        <v>58.620689655172406</v>
      </c>
      <c r="AA102" s="47">
        <f t="shared" si="40"/>
        <v>43.9655172413793</v>
      </c>
      <c r="AB102" s="61"/>
      <c r="AC102" s="60">
        <v>4</v>
      </c>
      <c r="AD102" s="60">
        <v>2</v>
      </c>
      <c r="AE102" s="60">
        <v>2</v>
      </c>
      <c r="AF102" s="60">
        <v>2</v>
      </c>
      <c r="AG102" s="60">
        <v>4</v>
      </c>
      <c r="AH102" s="60">
        <v>4</v>
      </c>
      <c r="AI102" s="60">
        <v>2</v>
      </c>
      <c r="AJ102" s="60">
        <v>2</v>
      </c>
      <c r="AK102" s="50">
        <f t="shared" si="41"/>
        <v>32</v>
      </c>
      <c r="AL102" s="46">
        <f t="shared" si="43"/>
        <v>32</v>
      </c>
      <c r="AM102" s="47">
        <f t="shared" si="42"/>
        <v>24</v>
      </c>
      <c r="AN102" s="122"/>
      <c r="AO102" s="113"/>
      <c r="AP102" s="2"/>
    </row>
    <row r="103" spans="1:42" ht="41.25">
      <c r="A103" s="106"/>
      <c r="B103" s="51">
        <v>75</v>
      </c>
      <c r="C103" s="52" t="s">
        <v>84</v>
      </c>
      <c r="D103" s="53"/>
      <c r="E103" s="54" t="s">
        <v>127</v>
      </c>
      <c r="F103" s="62"/>
      <c r="G103" s="63"/>
      <c r="H103" s="63"/>
      <c r="I103" s="63"/>
      <c r="J103" s="63"/>
      <c r="K103" s="63"/>
      <c r="L103" s="63"/>
      <c r="M103" s="63"/>
      <c r="N103" s="57">
        <f t="shared" si="44"/>
        <v>0</v>
      </c>
      <c r="O103" s="57">
        <f t="shared" si="36"/>
        <v>0</v>
      </c>
      <c r="P103" s="58">
        <f t="shared" si="37"/>
        <v>0</v>
      </c>
      <c r="Q103" s="59">
        <v>4</v>
      </c>
      <c r="R103" s="60">
        <v>1</v>
      </c>
      <c r="S103" s="60">
        <v>4</v>
      </c>
      <c r="T103" s="60">
        <v>1</v>
      </c>
      <c r="U103" s="60">
        <v>4</v>
      </c>
      <c r="V103" s="60">
        <v>4</v>
      </c>
      <c r="W103" s="60">
        <v>2</v>
      </c>
      <c r="X103" s="60">
        <v>4</v>
      </c>
      <c r="Y103" s="46">
        <f t="shared" si="38"/>
        <v>33</v>
      </c>
      <c r="Z103" s="50">
        <f t="shared" si="39"/>
        <v>22.988505747126435</v>
      </c>
      <c r="AA103" s="47">
        <f t="shared" si="40"/>
        <v>17.241379310344826</v>
      </c>
      <c r="AB103" s="61"/>
      <c r="AC103" s="60">
        <v>2</v>
      </c>
      <c r="AD103" s="60">
        <v>1</v>
      </c>
      <c r="AE103" s="60">
        <v>2</v>
      </c>
      <c r="AF103" s="60">
        <v>1</v>
      </c>
      <c r="AG103" s="60">
        <v>4</v>
      </c>
      <c r="AH103" s="60">
        <v>4</v>
      </c>
      <c r="AI103" s="60">
        <v>2</v>
      </c>
      <c r="AJ103" s="60">
        <v>4</v>
      </c>
      <c r="AK103" s="50">
        <f t="shared" si="41"/>
        <v>25</v>
      </c>
      <c r="AL103" s="46">
        <f t="shared" si="43"/>
        <v>25</v>
      </c>
      <c r="AM103" s="47">
        <f t="shared" si="42"/>
        <v>18.75</v>
      </c>
      <c r="AN103" s="122"/>
      <c r="AO103" s="113"/>
      <c r="AP103" s="2"/>
    </row>
    <row r="104" spans="1:42" ht="13.5">
      <c r="A104" s="106"/>
      <c r="B104" s="51">
        <v>75</v>
      </c>
      <c r="C104" s="52" t="s">
        <v>95</v>
      </c>
      <c r="D104" s="65"/>
      <c r="E104" s="54" t="s">
        <v>128</v>
      </c>
      <c r="F104" s="62">
        <v>8</v>
      </c>
      <c r="G104" s="63">
        <v>8</v>
      </c>
      <c r="H104" s="63">
        <v>4</v>
      </c>
      <c r="I104" s="63">
        <v>2</v>
      </c>
      <c r="J104" s="63">
        <v>2</v>
      </c>
      <c r="K104" s="63">
        <v>4</v>
      </c>
      <c r="L104" s="63">
        <v>2</v>
      </c>
      <c r="M104" s="63">
        <v>4</v>
      </c>
      <c r="N104" s="57">
        <f>(3*$F104)+(2*$G104)+$H104+$I104+$J104+$K104+$L104+M104</f>
        <v>58</v>
      </c>
      <c r="O104" s="57">
        <f t="shared" si="36"/>
        <v>51.724137931034484</v>
      </c>
      <c r="P104" s="58">
        <f t="shared" si="37"/>
        <v>38.793103448275865</v>
      </c>
      <c r="Q104" s="69"/>
      <c r="R104" s="70"/>
      <c r="S104" s="70"/>
      <c r="T104" s="70"/>
      <c r="U104" s="70"/>
      <c r="V104" s="70"/>
      <c r="W104" s="70"/>
      <c r="X104" s="70"/>
      <c r="Y104" s="46">
        <f t="shared" si="38"/>
        <v>0</v>
      </c>
      <c r="Z104" s="50">
        <f t="shared" si="39"/>
        <v>0</v>
      </c>
      <c r="AA104" s="47">
        <f t="shared" si="40"/>
        <v>0</v>
      </c>
      <c r="AB104" s="71"/>
      <c r="AC104" s="70"/>
      <c r="AD104" s="70"/>
      <c r="AE104" s="70"/>
      <c r="AF104" s="70"/>
      <c r="AG104" s="70"/>
      <c r="AH104" s="70"/>
      <c r="AI104" s="70"/>
      <c r="AJ104" s="70"/>
      <c r="AK104" s="50">
        <f t="shared" si="41"/>
        <v>0</v>
      </c>
      <c r="AL104" s="46">
        <f t="shared" si="43"/>
        <v>0</v>
      </c>
      <c r="AM104" s="47">
        <f t="shared" si="42"/>
        <v>0</v>
      </c>
      <c r="AN104" s="172"/>
      <c r="AO104" s="113"/>
      <c r="AP104" s="2"/>
    </row>
    <row r="105" spans="1:42" ht="13.5">
      <c r="A105" s="106"/>
      <c r="B105" s="51">
        <v>75</v>
      </c>
      <c r="C105" s="64" t="s">
        <v>105</v>
      </c>
      <c r="D105" s="65"/>
      <c r="E105" s="54" t="s">
        <v>128</v>
      </c>
      <c r="F105" s="62">
        <v>12</v>
      </c>
      <c r="G105" s="63">
        <v>8</v>
      </c>
      <c r="H105" s="63">
        <v>4</v>
      </c>
      <c r="I105" s="63">
        <v>2</v>
      </c>
      <c r="J105" s="63">
        <v>2</v>
      </c>
      <c r="K105" s="63">
        <v>4</v>
      </c>
      <c r="L105" s="63">
        <v>2</v>
      </c>
      <c r="M105" s="63">
        <v>4</v>
      </c>
      <c r="N105" s="57">
        <f>(3*$F105)+(2*$G105)+$H105+$I105+$J105+$K105+$L105+M105</f>
        <v>70</v>
      </c>
      <c r="O105" s="57">
        <f t="shared" si="36"/>
        <v>65.51724137931035</v>
      </c>
      <c r="P105" s="58">
        <f t="shared" si="37"/>
        <v>49.13793103448276</v>
      </c>
      <c r="Q105" s="69"/>
      <c r="R105" s="70"/>
      <c r="S105" s="70"/>
      <c r="T105" s="70"/>
      <c r="U105" s="70"/>
      <c r="V105" s="70"/>
      <c r="W105" s="70"/>
      <c r="X105" s="70"/>
      <c r="Y105" s="46">
        <f t="shared" si="38"/>
        <v>0</v>
      </c>
      <c r="Z105" s="50">
        <f t="shared" si="39"/>
        <v>0</v>
      </c>
      <c r="AA105" s="47">
        <f t="shared" si="40"/>
        <v>0</v>
      </c>
      <c r="AB105" s="71"/>
      <c r="AC105" s="70"/>
      <c r="AD105" s="70"/>
      <c r="AE105" s="70"/>
      <c r="AF105" s="70"/>
      <c r="AG105" s="70"/>
      <c r="AH105" s="70"/>
      <c r="AI105" s="70"/>
      <c r="AJ105" s="70"/>
      <c r="AK105" s="50">
        <f t="shared" si="41"/>
        <v>0</v>
      </c>
      <c r="AL105" s="46">
        <f t="shared" si="43"/>
        <v>0</v>
      </c>
      <c r="AM105" s="47">
        <f t="shared" si="42"/>
        <v>0</v>
      </c>
      <c r="AN105" s="172"/>
      <c r="AO105" s="113"/>
      <c r="AP105" s="2"/>
    </row>
    <row r="106" spans="1:42" ht="27">
      <c r="A106" s="106"/>
      <c r="B106" s="51">
        <v>75</v>
      </c>
      <c r="C106" s="64" t="s">
        <v>106</v>
      </c>
      <c r="D106" s="65"/>
      <c r="E106" s="54" t="s">
        <v>128</v>
      </c>
      <c r="F106" s="62">
        <v>12</v>
      </c>
      <c r="G106" s="63">
        <v>8</v>
      </c>
      <c r="H106" s="63">
        <v>4</v>
      </c>
      <c r="I106" s="63">
        <v>2</v>
      </c>
      <c r="J106" s="63">
        <v>2</v>
      </c>
      <c r="K106" s="63">
        <v>4</v>
      </c>
      <c r="L106" s="63">
        <v>2</v>
      </c>
      <c r="M106" s="63">
        <v>4</v>
      </c>
      <c r="N106" s="57">
        <f>(3*$F106)+(2*$G106)+$H106+$I106+$J106+$K106+$L106+M106</f>
        <v>70</v>
      </c>
      <c r="O106" s="57">
        <f t="shared" si="36"/>
        <v>65.51724137931035</v>
      </c>
      <c r="P106" s="58">
        <f t="shared" si="37"/>
        <v>49.13793103448276</v>
      </c>
      <c r="Q106" s="69"/>
      <c r="R106" s="70"/>
      <c r="S106" s="70"/>
      <c r="T106" s="70"/>
      <c r="U106" s="70"/>
      <c r="V106" s="70"/>
      <c r="W106" s="70"/>
      <c r="X106" s="70"/>
      <c r="Y106" s="46">
        <f t="shared" si="38"/>
        <v>0</v>
      </c>
      <c r="Z106" s="50">
        <f t="shared" si="39"/>
        <v>0</v>
      </c>
      <c r="AA106" s="47">
        <f t="shared" si="40"/>
        <v>0</v>
      </c>
      <c r="AB106" s="71"/>
      <c r="AC106" s="70"/>
      <c r="AD106" s="70"/>
      <c r="AE106" s="70"/>
      <c r="AF106" s="70"/>
      <c r="AG106" s="70"/>
      <c r="AH106" s="70"/>
      <c r="AI106" s="70"/>
      <c r="AJ106" s="70"/>
      <c r="AK106" s="50">
        <f t="shared" si="41"/>
        <v>0</v>
      </c>
      <c r="AL106" s="46">
        <f t="shared" si="43"/>
        <v>0</v>
      </c>
      <c r="AM106" s="47">
        <f t="shared" si="42"/>
        <v>0</v>
      </c>
      <c r="AN106" s="172"/>
      <c r="AO106" s="113"/>
      <c r="AP106" s="2"/>
    </row>
    <row r="107" spans="1:42" ht="27">
      <c r="A107" s="106"/>
      <c r="B107" s="51">
        <v>75</v>
      </c>
      <c r="C107" s="52" t="s">
        <v>94</v>
      </c>
      <c r="D107" s="65"/>
      <c r="E107" s="54" t="s">
        <v>128</v>
      </c>
      <c r="F107" s="62">
        <v>12</v>
      </c>
      <c r="G107" s="63">
        <v>8</v>
      </c>
      <c r="H107" s="63">
        <v>4</v>
      </c>
      <c r="I107" s="63">
        <v>2</v>
      </c>
      <c r="J107" s="63">
        <v>2</v>
      </c>
      <c r="K107" s="63">
        <v>4</v>
      </c>
      <c r="L107" s="63">
        <v>2</v>
      </c>
      <c r="M107" s="63">
        <v>4</v>
      </c>
      <c r="N107" s="57">
        <f>(3*$F107)+(2*$G107)+$H107+$I107+$J107+$K107+$L107+M107</f>
        <v>70</v>
      </c>
      <c r="O107" s="57">
        <f t="shared" si="36"/>
        <v>65.51724137931035</v>
      </c>
      <c r="P107" s="58">
        <f t="shared" si="37"/>
        <v>49.13793103448276</v>
      </c>
      <c r="Q107" s="69"/>
      <c r="R107" s="70"/>
      <c r="S107" s="70"/>
      <c r="T107" s="70"/>
      <c r="U107" s="70"/>
      <c r="V107" s="70"/>
      <c r="W107" s="70"/>
      <c r="X107" s="70"/>
      <c r="Y107" s="46">
        <f t="shared" si="38"/>
        <v>0</v>
      </c>
      <c r="Z107" s="50">
        <f t="shared" si="39"/>
        <v>0</v>
      </c>
      <c r="AA107" s="47">
        <f t="shared" si="40"/>
        <v>0</v>
      </c>
      <c r="AB107" s="71"/>
      <c r="AC107" s="70"/>
      <c r="AD107" s="70"/>
      <c r="AE107" s="70"/>
      <c r="AF107" s="70"/>
      <c r="AG107" s="70"/>
      <c r="AH107" s="70"/>
      <c r="AI107" s="70"/>
      <c r="AJ107" s="70"/>
      <c r="AK107" s="50">
        <f t="shared" si="41"/>
        <v>0</v>
      </c>
      <c r="AL107" s="46">
        <f t="shared" si="43"/>
        <v>0</v>
      </c>
      <c r="AM107" s="47">
        <f t="shared" si="42"/>
        <v>0</v>
      </c>
      <c r="AN107" s="172"/>
      <c r="AO107" s="113"/>
      <c r="AP107" s="2"/>
    </row>
    <row r="108" spans="1:42" ht="14.25" thickBot="1">
      <c r="A108" s="106"/>
      <c r="B108" s="51">
        <v>75</v>
      </c>
      <c r="C108" s="64" t="s">
        <v>87</v>
      </c>
      <c r="D108" s="65"/>
      <c r="E108" s="93" t="s">
        <v>127</v>
      </c>
      <c r="F108" s="94"/>
      <c r="G108" s="95"/>
      <c r="H108" s="95"/>
      <c r="I108" s="95"/>
      <c r="J108" s="95"/>
      <c r="K108" s="95"/>
      <c r="L108" s="95"/>
      <c r="M108" s="95"/>
      <c r="N108" s="100">
        <f>(3*$F108)+(2*$G108)+$H108+$I108+$J108+$K108+$L108+M108</f>
        <v>0</v>
      </c>
      <c r="O108" s="96">
        <f t="shared" si="36"/>
        <v>0</v>
      </c>
      <c r="P108" s="97">
        <f t="shared" si="37"/>
        <v>0</v>
      </c>
      <c r="Q108" s="69">
        <v>8</v>
      </c>
      <c r="R108" s="70">
        <v>4</v>
      </c>
      <c r="S108" s="70">
        <v>4</v>
      </c>
      <c r="T108" s="70">
        <v>2</v>
      </c>
      <c r="U108" s="70">
        <v>4</v>
      </c>
      <c r="V108" s="70">
        <v>4</v>
      </c>
      <c r="W108" s="70">
        <v>2</v>
      </c>
      <c r="X108" s="70">
        <v>4</v>
      </c>
      <c r="Y108" s="46">
        <f t="shared" si="38"/>
        <v>52</v>
      </c>
      <c r="Z108" s="72">
        <f t="shared" si="39"/>
        <v>44.827586206896555</v>
      </c>
      <c r="AA108" s="47">
        <f t="shared" si="40"/>
        <v>33.62068965517242</v>
      </c>
      <c r="AB108" s="71"/>
      <c r="AC108" s="70">
        <v>4</v>
      </c>
      <c r="AD108" s="70">
        <v>2</v>
      </c>
      <c r="AE108" s="70">
        <v>2</v>
      </c>
      <c r="AF108" s="70">
        <v>1</v>
      </c>
      <c r="AG108" s="70">
        <v>4</v>
      </c>
      <c r="AH108" s="70">
        <v>4</v>
      </c>
      <c r="AI108" s="70">
        <v>2</v>
      </c>
      <c r="AJ108" s="70">
        <v>4</v>
      </c>
      <c r="AK108" s="50">
        <f t="shared" si="41"/>
        <v>33</v>
      </c>
      <c r="AL108" s="46">
        <f t="shared" si="43"/>
        <v>33</v>
      </c>
      <c r="AM108" s="47">
        <f t="shared" si="42"/>
        <v>24.75</v>
      </c>
      <c r="AN108" s="172"/>
      <c r="AO108" s="113"/>
      <c r="AP108" s="2"/>
    </row>
    <row r="109" spans="1:42" ht="14.25" thickBot="1">
      <c r="A109" s="107"/>
      <c r="B109" s="19">
        <v>75</v>
      </c>
      <c r="C109" s="161"/>
      <c r="D109" s="162"/>
      <c r="E109" s="163"/>
      <c r="F109" s="136" t="s">
        <v>21</v>
      </c>
      <c r="G109" s="126"/>
      <c r="H109" s="126"/>
      <c r="I109" s="126"/>
      <c r="J109" s="126"/>
      <c r="K109" s="126"/>
      <c r="L109" s="126"/>
      <c r="M109" s="137"/>
      <c r="N109" s="21">
        <f>IF(SUM($N91:$N108),(1-EXP(-((SUM($N91:$N108)/COUNTIF($N91:$N108,"&gt;0"))^1)))*($F$6-(MAX($N91:$N108)))*(1-1/(EXP((((COUNTIF($N91:$N108,"&gt;0")^1)-1)*0.1))))+(MAX($N91:$N108)),0)</f>
        <v>79.89039861893082</v>
      </c>
      <c r="O109" s="78">
        <f t="shared" si="36"/>
        <v>76.88551565394347</v>
      </c>
      <c r="P109" s="22">
        <f>IF(SUM($N91:$N108),(($O109*$B109)/100),0)</f>
        <v>57.66413674045761</v>
      </c>
      <c r="Q109" s="125" t="s">
        <v>20</v>
      </c>
      <c r="R109" s="126"/>
      <c r="S109" s="126"/>
      <c r="T109" s="126"/>
      <c r="U109" s="126"/>
      <c r="V109" s="126"/>
      <c r="W109" s="126"/>
      <c r="X109" s="137"/>
      <c r="Y109" s="21">
        <f>IF(SUM($Y91:$Y108),(1-EXP(-((SUM($Y91:$Y108)/COUNTIF($Y91:$Y108,"&gt;0"))^1)))*($F$6-(MAX($Y91:$Y108)))*(1-1/(EXP((((COUNTIF($Y91:$Y108,"&gt;0")^1)-1)*0.1))))+(MAX($Y91:$Y108)),0)</f>
        <v>94.57850418558036</v>
      </c>
      <c r="Z109" s="20">
        <f t="shared" si="39"/>
        <v>93.7683956156096</v>
      </c>
      <c r="AA109" s="22">
        <f>IF(SUM($Y91:$Y108),(($Z109*$B109)/100),0)</f>
        <v>70.3262967117072</v>
      </c>
      <c r="AB109" s="26">
        <f>+P109-AA109</f>
        <v>-12.662159971249594</v>
      </c>
      <c r="AC109" s="81" t="s">
        <v>6</v>
      </c>
      <c r="AD109" s="125" t="s">
        <v>22</v>
      </c>
      <c r="AE109" s="126"/>
      <c r="AF109" s="126"/>
      <c r="AG109" s="126"/>
      <c r="AH109" s="126"/>
      <c r="AI109" s="126"/>
      <c r="AJ109" s="127"/>
      <c r="AK109" s="20">
        <f>IF(SUM($AK91:$AK108),(1-EXP(-((SUM($AK91:$AK108)/COUNTIF($AK91:$AK108,"&gt;0"))^1)))*($F$6-(MAX($AK91:$AK108)))*(1-1/(EXP((((COUNTIF($AK91:$AK108,"&gt;0")^1)-1)*0.1))))+(MAX($AK91:$AK108)),0)</f>
        <v>79.819987801879</v>
      </c>
      <c r="AL109" s="20">
        <f>IF($AK109&lt;&gt;0,(($AK109-$O$6)/($F$6-$O$6))*100,0)</f>
        <v>76.80458368032068</v>
      </c>
      <c r="AM109" s="22">
        <f>IF(SUM($AK91:$AK108),(($AL109*$B109)/100),0)</f>
        <v>57.6034377602405</v>
      </c>
      <c r="AN109" s="23" t="s">
        <v>8</v>
      </c>
      <c r="AO109" s="24">
        <f>$P109-$AM109</f>
        <v>0.06069898021710429</v>
      </c>
      <c r="AP109" s="2"/>
    </row>
    <row r="111" ht="13.5" thickBot="1">
      <c r="C111" s="92"/>
    </row>
    <row r="112" spans="1:41" ht="13.5">
      <c r="A112" s="134" t="s">
        <v>58</v>
      </c>
      <c r="B112" s="110" t="s">
        <v>5</v>
      </c>
      <c r="C112" s="166" t="s">
        <v>10</v>
      </c>
      <c r="D112" s="108" t="s">
        <v>9</v>
      </c>
      <c r="E112" s="164" t="s">
        <v>19</v>
      </c>
      <c r="F112" s="138" t="s">
        <v>59</v>
      </c>
      <c r="G112" s="139"/>
      <c r="H112" s="139"/>
      <c r="I112" s="139"/>
      <c r="J112" s="139"/>
      <c r="K112" s="139"/>
      <c r="L112" s="139"/>
      <c r="M112" s="139"/>
      <c r="N112" s="139" t="s">
        <v>11</v>
      </c>
      <c r="O112" s="139"/>
      <c r="P112" s="146"/>
      <c r="Q112" s="116" t="s">
        <v>60</v>
      </c>
      <c r="R112" s="117"/>
      <c r="S112" s="117"/>
      <c r="T112" s="117"/>
      <c r="U112" s="117"/>
      <c r="V112" s="117"/>
      <c r="W112" s="117"/>
      <c r="X112" s="117"/>
      <c r="Y112" s="117" t="s">
        <v>11</v>
      </c>
      <c r="Z112" s="117"/>
      <c r="AA112" s="118"/>
      <c r="AB112" s="144" t="s">
        <v>18</v>
      </c>
      <c r="AC112" s="114" t="s">
        <v>61</v>
      </c>
      <c r="AD112" s="115"/>
      <c r="AE112" s="115"/>
      <c r="AF112" s="115"/>
      <c r="AG112" s="115"/>
      <c r="AH112" s="115"/>
      <c r="AI112" s="115"/>
      <c r="AJ112" s="116"/>
      <c r="AK112" s="117" t="s">
        <v>11</v>
      </c>
      <c r="AL112" s="117"/>
      <c r="AM112" s="118"/>
      <c r="AN112" s="123" t="s">
        <v>7</v>
      </c>
      <c r="AO112" s="119" t="s">
        <v>12</v>
      </c>
    </row>
    <row r="113" spans="1:41" ht="33" thickBot="1">
      <c r="A113" s="135"/>
      <c r="B113" s="111"/>
      <c r="C113" s="165"/>
      <c r="D113" s="109"/>
      <c r="E113" s="165"/>
      <c r="F113" s="34" t="s">
        <v>6</v>
      </c>
      <c r="G113" s="35" t="s">
        <v>0</v>
      </c>
      <c r="H113" s="35" t="s">
        <v>1</v>
      </c>
      <c r="I113" s="35" t="s">
        <v>2</v>
      </c>
      <c r="J113" s="35" t="s">
        <v>46</v>
      </c>
      <c r="K113" s="35" t="s">
        <v>4</v>
      </c>
      <c r="L113" s="35" t="s">
        <v>47</v>
      </c>
      <c r="M113" s="35" t="s">
        <v>3</v>
      </c>
      <c r="N113" s="25" t="s">
        <v>25</v>
      </c>
      <c r="O113" s="25" t="s">
        <v>26</v>
      </c>
      <c r="P113" s="27" t="s">
        <v>37</v>
      </c>
      <c r="Q113" s="36" t="s">
        <v>6</v>
      </c>
      <c r="R113" s="37" t="s">
        <v>0</v>
      </c>
      <c r="S113" s="37" t="s">
        <v>1</v>
      </c>
      <c r="T113" s="37" t="s">
        <v>2</v>
      </c>
      <c r="U113" s="37" t="s">
        <v>46</v>
      </c>
      <c r="V113" s="37" t="s">
        <v>4</v>
      </c>
      <c r="W113" s="37" t="s">
        <v>47</v>
      </c>
      <c r="X113" s="37" t="s">
        <v>3</v>
      </c>
      <c r="Y113" s="29" t="s">
        <v>27</v>
      </c>
      <c r="Z113" s="29" t="s">
        <v>28</v>
      </c>
      <c r="AA113" s="30" t="s">
        <v>38</v>
      </c>
      <c r="AB113" s="145"/>
      <c r="AC113" s="37" t="s">
        <v>33</v>
      </c>
      <c r="AD113" s="37" t="s">
        <v>34</v>
      </c>
      <c r="AE113" s="28" t="s">
        <v>29</v>
      </c>
      <c r="AF113" s="28" t="s">
        <v>30</v>
      </c>
      <c r="AG113" s="28" t="s">
        <v>48</v>
      </c>
      <c r="AH113" s="28" t="s">
        <v>31</v>
      </c>
      <c r="AI113" s="28" t="s">
        <v>49</v>
      </c>
      <c r="AJ113" s="28" t="s">
        <v>32</v>
      </c>
      <c r="AK113" s="29" t="s">
        <v>35</v>
      </c>
      <c r="AL113" s="29" t="s">
        <v>36</v>
      </c>
      <c r="AM113" s="29" t="s">
        <v>39</v>
      </c>
      <c r="AN113" s="124"/>
      <c r="AO113" s="120"/>
    </row>
    <row r="114" spans="1:42" ht="13.5">
      <c r="A114" s="105" t="s">
        <v>72</v>
      </c>
      <c r="B114" s="31">
        <v>25</v>
      </c>
      <c r="C114" s="40" t="s">
        <v>92</v>
      </c>
      <c r="D114" s="41"/>
      <c r="E114" s="89" t="s">
        <v>127</v>
      </c>
      <c r="F114" s="87"/>
      <c r="G114" s="56"/>
      <c r="H114" s="56"/>
      <c r="I114" s="56"/>
      <c r="J114" s="56"/>
      <c r="K114" s="56"/>
      <c r="L114" s="56"/>
      <c r="M114" s="56"/>
      <c r="N114" s="42">
        <f>(3*$F114)+(2*$G114)+$H114+$I114+$J114+$K114+$L114+M114</f>
        <v>0</v>
      </c>
      <c r="O114" s="43">
        <f>IF($N114&lt;&gt;0,(($N114-$O$6)/($F$6-$O$6))*100,0)</f>
        <v>0</v>
      </c>
      <c r="P114" s="44">
        <f>($O114*$B114)/100</f>
        <v>0</v>
      </c>
      <c r="Q114" s="45">
        <v>4</v>
      </c>
      <c r="R114" s="45">
        <v>2</v>
      </c>
      <c r="S114" s="45">
        <v>4</v>
      </c>
      <c r="T114" s="45">
        <v>2</v>
      </c>
      <c r="U114" s="45">
        <v>4</v>
      </c>
      <c r="V114" s="45">
        <v>4</v>
      </c>
      <c r="W114" s="45">
        <v>2</v>
      </c>
      <c r="X114" s="45">
        <v>4</v>
      </c>
      <c r="Y114" s="46">
        <f>(3*$Q114)+(2*$R114)+$S114+$T114+$U114+$V114+$W114+$X114</f>
        <v>36</v>
      </c>
      <c r="Z114" s="73">
        <f>IF($Y114&lt;&gt;0,(($Y114-$O$6)/($F$6-$O$6))*100,0)</f>
        <v>26.436781609195403</v>
      </c>
      <c r="AA114" s="47">
        <f>($Z114*$B114)/100</f>
        <v>6.609195402298851</v>
      </c>
      <c r="AB114" s="48"/>
      <c r="AC114" s="49">
        <v>2</v>
      </c>
      <c r="AD114" s="49">
        <v>1</v>
      </c>
      <c r="AE114" s="49">
        <v>2</v>
      </c>
      <c r="AF114" s="49">
        <v>2</v>
      </c>
      <c r="AG114" s="49">
        <v>4</v>
      </c>
      <c r="AH114" s="49">
        <v>4</v>
      </c>
      <c r="AI114" s="49">
        <v>2</v>
      </c>
      <c r="AJ114" s="49">
        <v>2</v>
      </c>
      <c r="AK114" s="50">
        <f>(3*$AC114)+(2*$AD114)+$AE114+$AF114+$AG114+$AH114+$AI114+$AJ114</f>
        <v>24</v>
      </c>
      <c r="AL114" s="46">
        <f>IF($AK114&lt;&gt;0,(($AK114-$O$6)/($F$6-$O$6))*100,0)</f>
        <v>12.643678160919542</v>
      </c>
      <c r="AM114" s="47">
        <f>($AL114*$B114)/100</f>
        <v>3.1609195402298855</v>
      </c>
      <c r="AN114" s="121">
        <f>$AO117-$AB117</f>
        <v>2.823209493580925</v>
      </c>
      <c r="AO114" s="112"/>
      <c r="AP114" s="2"/>
    </row>
    <row r="115" spans="1:42" ht="13.5">
      <c r="A115" s="106"/>
      <c r="B115" s="51">
        <v>25</v>
      </c>
      <c r="C115" s="52" t="s">
        <v>100</v>
      </c>
      <c r="D115" s="53"/>
      <c r="E115" s="90" t="s">
        <v>127</v>
      </c>
      <c r="F115" s="88"/>
      <c r="G115" s="63"/>
      <c r="H115" s="63"/>
      <c r="I115" s="63"/>
      <c r="J115" s="63"/>
      <c r="K115" s="63"/>
      <c r="L115" s="63"/>
      <c r="M115" s="63"/>
      <c r="N115" s="86">
        <f>(3*$F115)+(2*$G115)+$H115+$I115+$J115+$K115+$L115+M115</f>
        <v>0</v>
      </c>
      <c r="O115" s="57">
        <f>IF($N115&lt;&gt;0,(($N115-$O$6)/($F$6-$O$6))*100,0)</f>
        <v>0</v>
      </c>
      <c r="P115" s="58">
        <f>($O115*$B115)/100</f>
        <v>0</v>
      </c>
      <c r="Q115" s="59">
        <v>4</v>
      </c>
      <c r="R115" s="60">
        <v>2</v>
      </c>
      <c r="S115" s="60">
        <v>4</v>
      </c>
      <c r="T115" s="60">
        <v>2</v>
      </c>
      <c r="U115" s="60">
        <v>4</v>
      </c>
      <c r="V115" s="60">
        <v>4</v>
      </c>
      <c r="W115" s="60">
        <v>2</v>
      </c>
      <c r="X115" s="60">
        <v>4</v>
      </c>
      <c r="Y115" s="46">
        <f>(3*$Q115)+(2*$R115)+$S115+$T115+$U115+$V115+$W115+$X115</f>
        <v>36</v>
      </c>
      <c r="Z115" s="50">
        <f>IF($Y115&lt;&gt;0,(($Y115-$O$6)/($F$6-$O$6))*100,0)</f>
        <v>26.436781609195403</v>
      </c>
      <c r="AA115" s="47">
        <f>($Z115*$B115)/100</f>
        <v>6.609195402298851</v>
      </c>
      <c r="AB115" s="61"/>
      <c r="AC115" s="60">
        <v>2</v>
      </c>
      <c r="AD115" s="60">
        <v>1</v>
      </c>
      <c r="AE115" s="60">
        <v>2</v>
      </c>
      <c r="AF115" s="60">
        <v>1</v>
      </c>
      <c r="AG115" s="60">
        <v>4</v>
      </c>
      <c r="AH115" s="60">
        <v>4</v>
      </c>
      <c r="AI115" s="60">
        <v>2</v>
      </c>
      <c r="AJ115" s="60">
        <v>2</v>
      </c>
      <c r="AK115" s="50">
        <f>(3*$AC115)+(2*$AD115)+$AE115+$AF115+$AG115+$AH115+$AI115+$AJ115</f>
        <v>23</v>
      </c>
      <c r="AL115" s="46">
        <f>IF($AK115&lt;&gt;0,(($AK115-$Q$6)/($F$6-$Q$6))*100,0)</f>
        <v>23</v>
      </c>
      <c r="AM115" s="47">
        <f>($AL115*$B115)/100</f>
        <v>5.75</v>
      </c>
      <c r="AN115" s="122"/>
      <c r="AO115" s="113"/>
      <c r="AP115" s="2"/>
    </row>
    <row r="116" spans="1:42" ht="14.25" thickBot="1">
      <c r="A116" s="106"/>
      <c r="B116" s="51">
        <v>25</v>
      </c>
      <c r="C116" s="64" t="s">
        <v>87</v>
      </c>
      <c r="D116" s="53"/>
      <c r="E116" s="90" t="s">
        <v>127</v>
      </c>
      <c r="F116" s="88"/>
      <c r="G116" s="63"/>
      <c r="H116" s="63"/>
      <c r="I116" s="63"/>
      <c r="J116" s="63"/>
      <c r="K116" s="63"/>
      <c r="L116" s="63"/>
      <c r="M116" s="63"/>
      <c r="N116" s="86">
        <f>(3*$F116)+(2*$G116)+$H116+$I116+$J116+$K116+$L116+M116</f>
        <v>0</v>
      </c>
      <c r="O116" s="79">
        <f>IF($N116&lt;&gt;0,(($N116-$O$6)/($F$6-$O$6))*100,0)</f>
        <v>0</v>
      </c>
      <c r="P116" s="58">
        <f>($O116*$B116)/100</f>
        <v>0</v>
      </c>
      <c r="Q116" s="59">
        <v>4</v>
      </c>
      <c r="R116" s="60">
        <v>2</v>
      </c>
      <c r="S116" s="60">
        <v>4</v>
      </c>
      <c r="T116" s="60">
        <v>2</v>
      </c>
      <c r="U116" s="60">
        <v>4</v>
      </c>
      <c r="V116" s="60">
        <v>4</v>
      </c>
      <c r="W116" s="60">
        <v>2</v>
      </c>
      <c r="X116" s="60">
        <v>4</v>
      </c>
      <c r="Y116" s="46">
        <f>(3*$Q116)+(2*$R116)+$S116+$T116+$U116+$V116+$W116+$X116</f>
        <v>36</v>
      </c>
      <c r="Z116" s="50">
        <f>IF($Y116&lt;&gt;0,(($Y116-$O$6)/($F$6-$O$6))*100,0)</f>
        <v>26.436781609195403</v>
      </c>
      <c r="AA116" s="47">
        <f>($Z116*$B116)/100</f>
        <v>6.609195402298851</v>
      </c>
      <c r="AB116" s="61"/>
      <c r="AC116" s="60">
        <v>2</v>
      </c>
      <c r="AD116" s="60">
        <v>1</v>
      </c>
      <c r="AE116" s="60">
        <v>2</v>
      </c>
      <c r="AF116" s="60">
        <v>2</v>
      </c>
      <c r="AG116" s="60">
        <v>4</v>
      </c>
      <c r="AH116" s="60">
        <v>4</v>
      </c>
      <c r="AI116" s="60">
        <v>2</v>
      </c>
      <c r="AJ116" s="60">
        <v>2</v>
      </c>
      <c r="AK116" s="50">
        <f>(3*$AC116)+(2*$AD116)+$AE116+$AF116+$AG116+$AH116+$AI116+$AJ116</f>
        <v>24</v>
      </c>
      <c r="AL116" s="46">
        <f>IF($AK116&lt;&gt;0,(($AK116-$Q$6)/($F$6-$Q$6))*100,0)</f>
        <v>24</v>
      </c>
      <c r="AM116" s="47">
        <f>($AL116*$B116)/100</f>
        <v>6</v>
      </c>
      <c r="AN116" s="122"/>
      <c r="AO116" s="113"/>
      <c r="AP116" s="2"/>
    </row>
    <row r="117" spans="1:42" ht="14.25" thickBot="1">
      <c r="A117" s="107"/>
      <c r="B117" s="19">
        <v>25</v>
      </c>
      <c r="C117" s="161"/>
      <c r="D117" s="162"/>
      <c r="E117" s="163"/>
      <c r="F117" s="136" t="s">
        <v>21</v>
      </c>
      <c r="G117" s="126"/>
      <c r="H117" s="126"/>
      <c r="I117" s="126"/>
      <c r="J117" s="126"/>
      <c r="K117" s="126"/>
      <c r="L117" s="126"/>
      <c r="M117" s="137"/>
      <c r="N117" s="104">
        <f>IF(SUM($N114:$N116),(1-EXP(-((SUM($N114:$N116)/COUNTIF($N114:$N116,"&gt;0"))^1)))*($F$6-(MAX($N114:$N116)))*(1-1/(EXP((((COUNTIF($N114:$N116,"&gt;0")^1)-1)*0.1))))+(MAX($N114:$N116)),0)</f>
        <v>0</v>
      </c>
      <c r="O117" s="20">
        <f>IF($N117&lt;&gt;0,(($N117-$O$6)/($F$6-$O$6))*100,0)</f>
        <v>0</v>
      </c>
      <c r="P117" s="103">
        <f>IF(SUM($N114:$N116),(($O117*$B117)/100),0)</f>
        <v>0</v>
      </c>
      <c r="Q117" s="125" t="s">
        <v>20</v>
      </c>
      <c r="R117" s="126"/>
      <c r="S117" s="126"/>
      <c r="T117" s="126"/>
      <c r="U117" s="126"/>
      <c r="V117" s="126"/>
      <c r="W117" s="126"/>
      <c r="X117" s="137"/>
      <c r="Y117" s="21">
        <f>IF(SUM($Y114:$Y116),(1-EXP(-((SUM($Y114:$Y116)/COUNTIF($Y114:$Y116,"&gt;0"))^1)))*($F$6-(MAX($Y114:$Y116)))*(1-1/(EXP((((COUNTIF($Y114:$Y116,"&gt;0")^1)-1)*0.1))))+(MAX($Y114:$Y116)),0)</f>
        <v>47.60123180300916</v>
      </c>
      <c r="Z117" s="20">
        <f>IF($Y117&lt;&gt;0,(($Y117-$O$6)/($F$6-$O$6))*100,0)</f>
        <v>39.77153080805651</v>
      </c>
      <c r="AA117" s="22">
        <f>IF(SUM($Y114:$Y116),(($Z117*$B117)/100),0)</f>
        <v>9.942882702014128</v>
      </c>
      <c r="AB117" s="26">
        <f>+P117-AA117</f>
        <v>-9.942882702014128</v>
      </c>
      <c r="AC117" s="81" t="s">
        <v>6</v>
      </c>
      <c r="AD117" s="125" t="s">
        <v>22</v>
      </c>
      <c r="AE117" s="126"/>
      <c r="AF117" s="126"/>
      <c r="AG117" s="126"/>
      <c r="AH117" s="126"/>
      <c r="AI117" s="126"/>
      <c r="AJ117" s="127"/>
      <c r="AK117" s="20">
        <f>IF(SUM($AK114:$AK116),(1-EXP(-((SUM($AK114:$AK116)/COUNTIF($AK114:$AK116,"&gt;0"))^1)))*($F$6-(MAX($AK114:$AK116)))*(1-1/(EXP((((COUNTIF($AK114:$AK116,"&gt;0")^1)-1)*0.1))))+(MAX($AK114:$AK116)),0)</f>
        <v>37.776462765347546</v>
      </c>
      <c r="AL117" s="20">
        <f>IF($AK117&lt;&gt;0,(($AK117-$O$6)/($F$6-$O$6))*100,0)</f>
        <v>28.47869283373281</v>
      </c>
      <c r="AM117" s="22">
        <f>IF(SUM($AK114:$AK116),(($AL117*$B117)/100),0)</f>
        <v>7.119673208433203</v>
      </c>
      <c r="AN117" s="23" t="s">
        <v>8</v>
      </c>
      <c r="AO117" s="24">
        <f>$P117-$AM117</f>
        <v>-7.119673208433203</v>
      </c>
      <c r="AP117" s="2"/>
    </row>
    <row r="119" ht="13.5" thickBot="1"/>
    <row r="120" spans="1:41" ht="13.5">
      <c r="A120" s="134" t="s">
        <v>58</v>
      </c>
      <c r="B120" s="110" t="s">
        <v>5</v>
      </c>
      <c r="C120" s="166" t="s">
        <v>10</v>
      </c>
      <c r="D120" s="108" t="s">
        <v>9</v>
      </c>
      <c r="E120" s="164" t="s">
        <v>19</v>
      </c>
      <c r="F120" s="138" t="s">
        <v>59</v>
      </c>
      <c r="G120" s="139"/>
      <c r="H120" s="139"/>
      <c r="I120" s="139"/>
      <c r="J120" s="139"/>
      <c r="K120" s="139"/>
      <c r="L120" s="139"/>
      <c r="M120" s="139"/>
      <c r="N120" s="139" t="s">
        <v>11</v>
      </c>
      <c r="O120" s="139"/>
      <c r="P120" s="146"/>
      <c r="Q120" s="116" t="s">
        <v>60</v>
      </c>
      <c r="R120" s="117"/>
      <c r="S120" s="117"/>
      <c r="T120" s="117"/>
      <c r="U120" s="117"/>
      <c r="V120" s="117"/>
      <c r="W120" s="117"/>
      <c r="X120" s="117"/>
      <c r="Y120" s="117" t="s">
        <v>11</v>
      </c>
      <c r="Z120" s="117"/>
      <c r="AA120" s="118"/>
      <c r="AB120" s="144" t="s">
        <v>18</v>
      </c>
      <c r="AC120" s="114" t="s">
        <v>61</v>
      </c>
      <c r="AD120" s="115"/>
      <c r="AE120" s="115"/>
      <c r="AF120" s="115"/>
      <c r="AG120" s="115"/>
      <c r="AH120" s="115"/>
      <c r="AI120" s="115"/>
      <c r="AJ120" s="116"/>
      <c r="AK120" s="117" t="s">
        <v>11</v>
      </c>
      <c r="AL120" s="117"/>
      <c r="AM120" s="118"/>
      <c r="AN120" s="123" t="s">
        <v>7</v>
      </c>
      <c r="AO120" s="119" t="s">
        <v>12</v>
      </c>
    </row>
    <row r="121" spans="1:41" ht="33" thickBot="1">
      <c r="A121" s="135"/>
      <c r="B121" s="111"/>
      <c r="C121" s="165"/>
      <c r="D121" s="109"/>
      <c r="E121" s="165"/>
      <c r="F121" s="34" t="s">
        <v>6</v>
      </c>
      <c r="G121" s="35" t="s">
        <v>0</v>
      </c>
      <c r="H121" s="35" t="s">
        <v>1</v>
      </c>
      <c r="I121" s="35" t="s">
        <v>2</v>
      </c>
      <c r="J121" s="35" t="s">
        <v>46</v>
      </c>
      <c r="K121" s="35" t="s">
        <v>4</v>
      </c>
      <c r="L121" s="35" t="s">
        <v>47</v>
      </c>
      <c r="M121" s="35" t="s">
        <v>3</v>
      </c>
      <c r="N121" s="25" t="s">
        <v>25</v>
      </c>
      <c r="O121" s="25" t="s">
        <v>26</v>
      </c>
      <c r="P121" s="27" t="s">
        <v>37</v>
      </c>
      <c r="Q121" s="36" t="s">
        <v>6</v>
      </c>
      <c r="R121" s="37" t="s">
        <v>0</v>
      </c>
      <c r="S121" s="37" t="s">
        <v>1</v>
      </c>
      <c r="T121" s="37" t="s">
        <v>2</v>
      </c>
      <c r="U121" s="37" t="s">
        <v>46</v>
      </c>
      <c r="V121" s="37" t="s">
        <v>4</v>
      </c>
      <c r="W121" s="37" t="s">
        <v>47</v>
      </c>
      <c r="X121" s="37" t="s">
        <v>3</v>
      </c>
      <c r="Y121" s="29" t="s">
        <v>27</v>
      </c>
      <c r="Z121" s="29" t="s">
        <v>28</v>
      </c>
      <c r="AA121" s="30" t="s">
        <v>38</v>
      </c>
      <c r="AB121" s="145"/>
      <c r="AC121" s="37" t="s">
        <v>33</v>
      </c>
      <c r="AD121" s="37" t="s">
        <v>34</v>
      </c>
      <c r="AE121" s="28" t="s">
        <v>29</v>
      </c>
      <c r="AF121" s="28" t="s">
        <v>30</v>
      </c>
      <c r="AG121" s="28" t="s">
        <v>48</v>
      </c>
      <c r="AH121" s="28" t="s">
        <v>31</v>
      </c>
      <c r="AI121" s="28" t="s">
        <v>49</v>
      </c>
      <c r="AJ121" s="28" t="s">
        <v>32</v>
      </c>
      <c r="AK121" s="29" t="s">
        <v>35</v>
      </c>
      <c r="AL121" s="29" t="s">
        <v>36</v>
      </c>
      <c r="AM121" s="29" t="s">
        <v>39</v>
      </c>
      <c r="AN121" s="124"/>
      <c r="AO121" s="120"/>
    </row>
    <row r="122" spans="1:42" ht="13.5">
      <c r="A122" s="105" t="s">
        <v>73</v>
      </c>
      <c r="B122" s="31">
        <v>81</v>
      </c>
      <c r="C122" s="40" t="s">
        <v>80</v>
      </c>
      <c r="D122" s="41"/>
      <c r="E122" s="89" t="s">
        <v>127</v>
      </c>
      <c r="F122" s="87"/>
      <c r="G122" s="56"/>
      <c r="H122" s="56"/>
      <c r="I122" s="56"/>
      <c r="J122" s="56"/>
      <c r="K122" s="56"/>
      <c r="L122" s="56"/>
      <c r="M122" s="56"/>
      <c r="N122" s="42">
        <f>(3*$F122)+(2*$G122)+$H122+$I122+$J122+$K122+$L122+M122</f>
        <v>0</v>
      </c>
      <c r="O122" s="43">
        <f aca="true" t="shared" si="45" ref="O122:O134">IF($N122&lt;&gt;0,(($N122-$O$6)/($F$6-$O$6))*100,0)</f>
        <v>0</v>
      </c>
      <c r="P122" s="44">
        <f aca="true" t="shared" si="46" ref="P122:P133">($O122*$B122)/100</f>
        <v>0</v>
      </c>
      <c r="Q122" s="45">
        <v>12</v>
      </c>
      <c r="R122" s="45">
        <v>4</v>
      </c>
      <c r="S122" s="45">
        <v>4</v>
      </c>
      <c r="T122" s="45">
        <v>2</v>
      </c>
      <c r="U122" s="45">
        <v>12</v>
      </c>
      <c r="V122" s="45">
        <v>4</v>
      </c>
      <c r="W122" s="45">
        <v>2</v>
      </c>
      <c r="X122" s="45">
        <v>4</v>
      </c>
      <c r="Y122" s="46">
        <f aca="true" t="shared" si="47" ref="Y122:Y133">(3*$Q122)+(2*$R122)+$S122+$T122+$U122+$V122+$W122+$X122</f>
        <v>72</v>
      </c>
      <c r="Z122" s="73">
        <f aca="true" t="shared" si="48" ref="Z122:Z134">IF($Y122&lt;&gt;0,(($Y122-$O$6)/($F$6-$O$6))*100,0)</f>
        <v>67.81609195402298</v>
      </c>
      <c r="AA122" s="47">
        <f aca="true" t="shared" si="49" ref="AA122:AA133">($Z122*$B122)/100</f>
        <v>54.93103448275861</v>
      </c>
      <c r="AB122" s="48"/>
      <c r="AC122" s="49">
        <v>8</v>
      </c>
      <c r="AD122" s="49">
        <v>2</v>
      </c>
      <c r="AE122" s="49">
        <v>2</v>
      </c>
      <c r="AF122" s="49">
        <v>1</v>
      </c>
      <c r="AG122" s="49">
        <v>4</v>
      </c>
      <c r="AH122" s="49">
        <v>4</v>
      </c>
      <c r="AI122" s="49">
        <v>2</v>
      </c>
      <c r="AJ122" s="49">
        <v>2</v>
      </c>
      <c r="AK122" s="50">
        <f aca="true" t="shared" si="50" ref="AK122:AK133">(3*$AC122)+(2*$AD122)+$AE122+$AF122+$AG122+$AH122+$AI122+$AJ122</f>
        <v>43</v>
      </c>
      <c r="AL122" s="46">
        <f>IF($AK122&lt;&gt;0,(($AK122-$O$6)/($F$6-$O$6))*100,0)</f>
        <v>34.48275862068966</v>
      </c>
      <c r="AM122" s="47">
        <f aca="true" t="shared" si="51" ref="AM122:AM133">($AL122*$B122)/100</f>
        <v>27.931034482758623</v>
      </c>
      <c r="AN122" s="121">
        <f>$AO134-$AB134</f>
        <v>11.558451036524346</v>
      </c>
      <c r="AO122" s="112"/>
      <c r="AP122" s="2"/>
    </row>
    <row r="123" spans="1:42" ht="13.5">
      <c r="A123" s="106"/>
      <c r="B123" s="51">
        <v>81</v>
      </c>
      <c r="C123" s="52" t="s">
        <v>83</v>
      </c>
      <c r="D123" s="53"/>
      <c r="E123" s="90" t="s">
        <v>127</v>
      </c>
      <c r="F123" s="88"/>
      <c r="G123" s="63"/>
      <c r="H123" s="63"/>
      <c r="I123" s="63"/>
      <c r="J123" s="63"/>
      <c r="K123" s="63"/>
      <c r="L123" s="63"/>
      <c r="M123" s="63"/>
      <c r="N123" s="86">
        <f>(3*$F123)+(2*$G123)+$H123+$I123+$J123+$K123+$L123+M123</f>
        <v>0</v>
      </c>
      <c r="O123" s="57">
        <f t="shared" si="45"/>
        <v>0</v>
      </c>
      <c r="P123" s="58">
        <f t="shared" si="46"/>
        <v>0</v>
      </c>
      <c r="Q123" s="59">
        <v>8</v>
      </c>
      <c r="R123" s="60">
        <v>4</v>
      </c>
      <c r="S123" s="60">
        <v>4</v>
      </c>
      <c r="T123" s="60">
        <v>2</v>
      </c>
      <c r="U123" s="60">
        <v>12</v>
      </c>
      <c r="V123" s="60">
        <v>4</v>
      </c>
      <c r="W123" s="60">
        <v>2</v>
      </c>
      <c r="X123" s="60">
        <v>4</v>
      </c>
      <c r="Y123" s="46">
        <f t="shared" si="47"/>
        <v>60</v>
      </c>
      <c r="Z123" s="50">
        <f t="shared" si="48"/>
        <v>54.02298850574713</v>
      </c>
      <c r="AA123" s="47">
        <f t="shared" si="49"/>
        <v>43.758620689655174</v>
      </c>
      <c r="AB123" s="61"/>
      <c r="AC123" s="60">
        <v>4</v>
      </c>
      <c r="AD123" s="60">
        <v>2</v>
      </c>
      <c r="AE123" s="60">
        <v>2</v>
      </c>
      <c r="AF123" s="60">
        <v>1</v>
      </c>
      <c r="AG123" s="60">
        <v>4</v>
      </c>
      <c r="AH123" s="60">
        <v>4</v>
      </c>
      <c r="AI123" s="60">
        <v>2</v>
      </c>
      <c r="AJ123" s="60">
        <v>2</v>
      </c>
      <c r="AK123" s="50">
        <f t="shared" si="50"/>
        <v>31</v>
      </c>
      <c r="AL123" s="46">
        <f aca="true" t="shared" si="52" ref="AL123:AL133">IF($AK123&lt;&gt;0,(($AK123-$Q$6)/($F$6-$Q$6))*100,0)</f>
        <v>31</v>
      </c>
      <c r="AM123" s="47">
        <f t="shared" si="51"/>
        <v>25.11</v>
      </c>
      <c r="AN123" s="122"/>
      <c r="AO123" s="113"/>
      <c r="AP123" s="2"/>
    </row>
    <row r="124" spans="1:42" ht="13.5">
      <c r="A124" s="106"/>
      <c r="B124" s="51">
        <v>81</v>
      </c>
      <c r="C124" s="52" t="s">
        <v>98</v>
      </c>
      <c r="D124" s="53"/>
      <c r="E124" s="90" t="s">
        <v>127</v>
      </c>
      <c r="F124" s="88"/>
      <c r="G124" s="63"/>
      <c r="H124" s="63"/>
      <c r="I124" s="63"/>
      <c r="J124" s="63"/>
      <c r="K124" s="63"/>
      <c r="L124" s="63"/>
      <c r="M124" s="63"/>
      <c r="N124" s="86">
        <f aca="true" t="shared" si="53" ref="N124:N133">(3*$F124)+(2*$G124)+$H124+$I124+$J124+$K124+$L124+M124</f>
        <v>0</v>
      </c>
      <c r="O124" s="57">
        <f t="shared" si="45"/>
        <v>0</v>
      </c>
      <c r="P124" s="58">
        <f t="shared" si="46"/>
        <v>0</v>
      </c>
      <c r="Q124" s="59">
        <v>12</v>
      </c>
      <c r="R124" s="60">
        <v>4</v>
      </c>
      <c r="S124" s="60">
        <v>4</v>
      </c>
      <c r="T124" s="60">
        <v>2</v>
      </c>
      <c r="U124" s="60">
        <v>12</v>
      </c>
      <c r="V124" s="60">
        <v>4</v>
      </c>
      <c r="W124" s="60">
        <v>2</v>
      </c>
      <c r="X124" s="60">
        <v>4</v>
      </c>
      <c r="Y124" s="46">
        <f t="shared" si="47"/>
        <v>72</v>
      </c>
      <c r="Z124" s="50">
        <f t="shared" si="48"/>
        <v>67.81609195402298</v>
      </c>
      <c r="AA124" s="47">
        <f t="shared" si="49"/>
        <v>54.93103448275861</v>
      </c>
      <c r="AB124" s="61"/>
      <c r="AC124" s="60">
        <v>4</v>
      </c>
      <c r="AD124" s="60">
        <v>2</v>
      </c>
      <c r="AE124" s="60">
        <v>2</v>
      </c>
      <c r="AF124" s="60">
        <v>1</v>
      </c>
      <c r="AG124" s="60">
        <v>4</v>
      </c>
      <c r="AH124" s="60">
        <v>4</v>
      </c>
      <c r="AI124" s="60">
        <v>2</v>
      </c>
      <c r="AJ124" s="60">
        <v>2</v>
      </c>
      <c r="AK124" s="50">
        <f t="shared" si="50"/>
        <v>31</v>
      </c>
      <c r="AL124" s="46">
        <f t="shared" si="52"/>
        <v>31</v>
      </c>
      <c r="AM124" s="47">
        <f t="shared" si="51"/>
        <v>25.11</v>
      </c>
      <c r="AN124" s="122"/>
      <c r="AO124" s="113"/>
      <c r="AP124" s="2"/>
    </row>
    <row r="125" spans="1:42" ht="27">
      <c r="A125" s="106"/>
      <c r="B125" s="51">
        <v>81</v>
      </c>
      <c r="C125" s="52" t="s">
        <v>101</v>
      </c>
      <c r="D125" s="53"/>
      <c r="E125" s="90" t="s">
        <v>127</v>
      </c>
      <c r="F125" s="88"/>
      <c r="G125" s="63"/>
      <c r="H125" s="63"/>
      <c r="I125" s="63"/>
      <c r="J125" s="63"/>
      <c r="K125" s="63"/>
      <c r="L125" s="63"/>
      <c r="M125" s="63"/>
      <c r="N125" s="86">
        <f t="shared" si="53"/>
        <v>0</v>
      </c>
      <c r="O125" s="57">
        <f t="shared" si="45"/>
        <v>0</v>
      </c>
      <c r="P125" s="58">
        <f t="shared" si="46"/>
        <v>0</v>
      </c>
      <c r="Q125" s="59">
        <v>4</v>
      </c>
      <c r="R125" s="60">
        <v>2</v>
      </c>
      <c r="S125" s="60">
        <v>4</v>
      </c>
      <c r="T125" s="60">
        <v>2</v>
      </c>
      <c r="U125" s="60">
        <v>4</v>
      </c>
      <c r="V125" s="60">
        <v>4</v>
      </c>
      <c r="W125" s="60">
        <v>2</v>
      </c>
      <c r="X125" s="60">
        <v>4</v>
      </c>
      <c r="Y125" s="46">
        <f t="shared" si="47"/>
        <v>36</v>
      </c>
      <c r="Z125" s="50">
        <f t="shared" si="48"/>
        <v>26.436781609195403</v>
      </c>
      <c r="AA125" s="47">
        <f t="shared" si="49"/>
        <v>21.413793103448274</v>
      </c>
      <c r="AB125" s="61"/>
      <c r="AC125" s="60">
        <v>2</v>
      </c>
      <c r="AD125" s="60">
        <v>1</v>
      </c>
      <c r="AE125" s="60">
        <v>2</v>
      </c>
      <c r="AF125" s="60">
        <v>1</v>
      </c>
      <c r="AG125" s="60">
        <v>4</v>
      </c>
      <c r="AH125" s="60">
        <v>4</v>
      </c>
      <c r="AI125" s="60">
        <v>2</v>
      </c>
      <c r="AJ125" s="60">
        <v>2</v>
      </c>
      <c r="AK125" s="50">
        <f t="shared" si="50"/>
        <v>23</v>
      </c>
      <c r="AL125" s="46">
        <f t="shared" si="52"/>
        <v>23</v>
      </c>
      <c r="AM125" s="47">
        <f t="shared" si="51"/>
        <v>18.63</v>
      </c>
      <c r="AN125" s="122"/>
      <c r="AO125" s="113"/>
      <c r="AP125" s="2"/>
    </row>
    <row r="126" spans="1:42" ht="27">
      <c r="A126" s="106"/>
      <c r="B126" s="51">
        <v>81</v>
      </c>
      <c r="C126" s="52" t="s">
        <v>99</v>
      </c>
      <c r="D126" s="53"/>
      <c r="E126" s="54" t="s">
        <v>127</v>
      </c>
      <c r="F126" s="55"/>
      <c r="G126" s="56"/>
      <c r="H126" s="56"/>
      <c r="I126" s="56"/>
      <c r="J126" s="56"/>
      <c r="K126" s="56"/>
      <c r="L126" s="56"/>
      <c r="M126" s="56"/>
      <c r="N126" s="57">
        <f t="shared" si="53"/>
        <v>0</v>
      </c>
      <c r="O126" s="57">
        <f t="shared" si="45"/>
        <v>0</v>
      </c>
      <c r="P126" s="58">
        <f t="shared" si="46"/>
        <v>0</v>
      </c>
      <c r="Q126" s="59">
        <v>12</v>
      </c>
      <c r="R126" s="60">
        <v>8</v>
      </c>
      <c r="S126" s="60">
        <v>4</v>
      </c>
      <c r="T126" s="60">
        <v>2</v>
      </c>
      <c r="U126" s="60">
        <v>4</v>
      </c>
      <c r="V126" s="60">
        <v>4</v>
      </c>
      <c r="W126" s="60">
        <v>2</v>
      </c>
      <c r="X126" s="60">
        <v>4</v>
      </c>
      <c r="Y126" s="46">
        <f t="shared" si="47"/>
        <v>72</v>
      </c>
      <c r="Z126" s="50">
        <f t="shared" si="48"/>
        <v>67.81609195402298</v>
      </c>
      <c r="AA126" s="47">
        <f t="shared" si="49"/>
        <v>54.93103448275861</v>
      </c>
      <c r="AB126" s="61"/>
      <c r="AC126" s="60">
        <v>8</v>
      </c>
      <c r="AD126" s="60">
        <v>4</v>
      </c>
      <c r="AE126" s="60">
        <v>2</v>
      </c>
      <c r="AF126" s="60">
        <v>1</v>
      </c>
      <c r="AG126" s="60">
        <v>4</v>
      </c>
      <c r="AH126" s="60">
        <v>4</v>
      </c>
      <c r="AI126" s="60">
        <v>2</v>
      </c>
      <c r="AJ126" s="60">
        <v>2</v>
      </c>
      <c r="AK126" s="50">
        <f t="shared" si="50"/>
        <v>47</v>
      </c>
      <c r="AL126" s="46">
        <f t="shared" si="52"/>
        <v>47</v>
      </c>
      <c r="AM126" s="47">
        <f t="shared" si="51"/>
        <v>38.07</v>
      </c>
      <c r="AN126" s="122"/>
      <c r="AO126" s="113"/>
      <c r="AP126" s="2"/>
    </row>
    <row r="127" spans="1:42" ht="13.5">
      <c r="A127" s="106"/>
      <c r="B127" s="51">
        <v>81</v>
      </c>
      <c r="C127" s="52" t="s">
        <v>107</v>
      </c>
      <c r="D127" s="53"/>
      <c r="E127" s="54" t="s">
        <v>128</v>
      </c>
      <c r="F127" s="62">
        <v>8</v>
      </c>
      <c r="G127" s="63">
        <v>8</v>
      </c>
      <c r="H127" s="63">
        <v>4</v>
      </c>
      <c r="I127" s="63">
        <v>2</v>
      </c>
      <c r="J127" s="63">
        <v>4</v>
      </c>
      <c r="K127" s="63">
        <v>4</v>
      </c>
      <c r="L127" s="63">
        <v>2</v>
      </c>
      <c r="M127" s="63">
        <v>4</v>
      </c>
      <c r="N127" s="57">
        <f t="shared" si="53"/>
        <v>60</v>
      </c>
      <c r="O127" s="57">
        <f t="shared" si="45"/>
        <v>54.02298850574713</v>
      </c>
      <c r="P127" s="58">
        <f t="shared" si="46"/>
        <v>43.758620689655174</v>
      </c>
      <c r="Q127" s="59"/>
      <c r="R127" s="60"/>
      <c r="S127" s="60"/>
      <c r="T127" s="60"/>
      <c r="U127" s="60"/>
      <c r="V127" s="60"/>
      <c r="W127" s="60"/>
      <c r="X127" s="60"/>
      <c r="Y127" s="46">
        <f t="shared" si="47"/>
        <v>0</v>
      </c>
      <c r="Z127" s="50">
        <f t="shared" si="48"/>
        <v>0</v>
      </c>
      <c r="AA127" s="47">
        <f t="shared" si="49"/>
        <v>0</v>
      </c>
      <c r="AB127" s="61"/>
      <c r="AC127" s="60"/>
      <c r="AD127" s="60"/>
      <c r="AE127" s="60"/>
      <c r="AF127" s="60"/>
      <c r="AG127" s="60"/>
      <c r="AH127" s="60"/>
      <c r="AI127" s="60"/>
      <c r="AJ127" s="60"/>
      <c r="AK127" s="50">
        <f t="shared" si="50"/>
        <v>0</v>
      </c>
      <c r="AL127" s="46">
        <f t="shared" si="52"/>
        <v>0</v>
      </c>
      <c r="AM127" s="47">
        <f t="shared" si="51"/>
        <v>0</v>
      </c>
      <c r="AN127" s="122"/>
      <c r="AO127" s="113"/>
      <c r="AP127" s="2"/>
    </row>
    <row r="128" spans="1:42" ht="13.5">
      <c r="A128" s="106"/>
      <c r="B128" s="51">
        <v>81</v>
      </c>
      <c r="C128" s="52" t="s">
        <v>100</v>
      </c>
      <c r="D128" s="53"/>
      <c r="E128" s="54" t="s">
        <v>127</v>
      </c>
      <c r="F128" s="62"/>
      <c r="G128" s="63"/>
      <c r="H128" s="63"/>
      <c r="I128" s="63"/>
      <c r="J128" s="63"/>
      <c r="K128" s="63"/>
      <c r="L128" s="63"/>
      <c r="M128" s="63"/>
      <c r="N128" s="57">
        <f t="shared" si="53"/>
        <v>0</v>
      </c>
      <c r="O128" s="57">
        <f t="shared" si="45"/>
        <v>0</v>
      </c>
      <c r="P128" s="58">
        <f t="shared" si="46"/>
        <v>0</v>
      </c>
      <c r="Q128" s="59">
        <v>4</v>
      </c>
      <c r="R128" s="60">
        <v>4</v>
      </c>
      <c r="S128" s="60">
        <v>4</v>
      </c>
      <c r="T128" s="60">
        <v>2</v>
      </c>
      <c r="U128" s="60">
        <v>4</v>
      </c>
      <c r="V128" s="60">
        <v>4</v>
      </c>
      <c r="W128" s="60">
        <v>2</v>
      </c>
      <c r="X128" s="60">
        <v>4</v>
      </c>
      <c r="Y128" s="46">
        <f t="shared" si="47"/>
        <v>40</v>
      </c>
      <c r="Z128" s="50">
        <f t="shared" si="48"/>
        <v>31.03448275862069</v>
      </c>
      <c r="AA128" s="47">
        <f t="shared" si="49"/>
        <v>25.137931034482758</v>
      </c>
      <c r="AB128" s="61"/>
      <c r="AC128" s="60">
        <v>2</v>
      </c>
      <c r="AD128" s="60">
        <v>2</v>
      </c>
      <c r="AE128" s="60">
        <v>2</v>
      </c>
      <c r="AF128" s="60">
        <v>1</v>
      </c>
      <c r="AG128" s="60">
        <v>4</v>
      </c>
      <c r="AH128" s="60">
        <v>4</v>
      </c>
      <c r="AI128" s="60">
        <v>2</v>
      </c>
      <c r="AJ128" s="60">
        <v>2</v>
      </c>
      <c r="AK128" s="50">
        <f t="shared" si="50"/>
        <v>25</v>
      </c>
      <c r="AL128" s="46">
        <f t="shared" si="52"/>
        <v>25</v>
      </c>
      <c r="AM128" s="47">
        <f t="shared" si="51"/>
        <v>20.25</v>
      </c>
      <c r="AN128" s="122"/>
      <c r="AO128" s="113"/>
      <c r="AP128" s="2"/>
    </row>
    <row r="129" spans="1:42" ht="41.25">
      <c r="A129" s="106"/>
      <c r="B129" s="51">
        <v>81</v>
      </c>
      <c r="C129" s="52" t="s">
        <v>93</v>
      </c>
      <c r="D129" s="53"/>
      <c r="E129" s="54" t="s">
        <v>127</v>
      </c>
      <c r="F129" s="62"/>
      <c r="G129" s="63"/>
      <c r="H129" s="63"/>
      <c r="I129" s="63"/>
      <c r="J129" s="63"/>
      <c r="K129" s="63"/>
      <c r="L129" s="63"/>
      <c r="M129" s="63"/>
      <c r="N129" s="57">
        <f t="shared" si="53"/>
        <v>0</v>
      </c>
      <c r="O129" s="57">
        <f t="shared" si="45"/>
        <v>0</v>
      </c>
      <c r="P129" s="58">
        <f t="shared" si="46"/>
        <v>0</v>
      </c>
      <c r="Q129" s="59">
        <v>12</v>
      </c>
      <c r="R129" s="60">
        <v>8</v>
      </c>
      <c r="S129" s="60">
        <v>4</v>
      </c>
      <c r="T129" s="60">
        <v>2</v>
      </c>
      <c r="U129" s="60">
        <v>4</v>
      </c>
      <c r="V129" s="60">
        <v>4</v>
      </c>
      <c r="W129" s="60">
        <v>2</v>
      </c>
      <c r="X129" s="60">
        <v>4</v>
      </c>
      <c r="Y129" s="46">
        <f t="shared" si="47"/>
        <v>72</v>
      </c>
      <c r="Z129" s="50">
        <f t="shared" si="48"/>
        <v>67.81609195402298</v>
      </c>
      <c r="AA129" s="47">
        <f t="shared" si="49"/>
        <v>54.93103448275861</v>
      </c>
      <c r="AB129" s="61"/>
      <c r="AC129" s="60">
        <v>4</v>
      </c>
      <c r="AD129" s="60">
        <v>2</v>
      </c>
      <c r="AE129" s="60">
        <v>2</v>
      </c>
      <c r="AF129" s="60">
        <v>1</v>
      </c>
      <c r="AG129" s="60">
        <v>4</v>
      </c>
      <c r="AH129" s="60">
        <v>4</v>
      </c>
      <c r="AI129" s="60">
        <v>2</v>
      </c>
      <c r="AJ129" s="60">
        <v>2</v>
      </c>
      <c r="AK129" s="50">
        <f t="shared" si="50"/>
        <v>31</v>
      </c>
      <c r="AL129" s="46">
        <f t="shared" si="52"/>
        <v>31</v>
      </c>
      <c r="AM129" s="47">
        <f t="shared" si="51"/>
        <v>25.11</v>
      </c>
      <c r="AN129" s="122"/>
      <c r="AO129" s="113"/>
      <c r="AP129" s="2"/>
    </row>
    <row r="130" spans="1:42" ht="13.5">
      <c r="A130" s="106"/>
      <c r="B130" s="51">
        <v>81</v>
      </c>
      <c r="C130" s="52" t="s">
        <v>89</v>
      </c>
      <c r="D130" s="53"/>
      <c r="E130" s="54" t="s">
        <v>128</v>
      </c>
      <c r="F130" s="62">
        <v>8</v>
      </c>
      <c r="G130" s="63">
        <v>8</v>
      </c>
      <c r="H130" s="63">
        <v>4</v>
      </c>
      <c r="I130" s="63">
        <v>2</v>
      </c>
      <c r="J130" s="63">
        <v>4</v>
      </c>
      <c r="K130" s="63">
        <v>4</v>
      </c>
      <c r="L130" s="63">
        <v>2</v>
      </c>
      <c r="M130" s="63">
        <v>4</v>
      </c>
      <c r="N130" s="57">
        <f t="shared" si="53"/>
        <v>60</v>
      </c>
      <c r="O130" s="57">
        <f t="shared" si="45"/>
        <v>54.02298850574713</v>
      </c>
      <c r="P130" s="58">
        <f t="shared" si="46"/>
        <v>43.758620689655174</v>
      </c>
      <c r="Q130" s="59"/>
      <c r="R130" s="60"/>
      <c r="S130" s="60"/>
      <c r="T130" s="60"/>
      <c r="U130" s="60"/>
      <c r="V130" s="60"/>
      <c r="W130" s="60"/>
      <c r="X130" s="60"/>
      <c r="Y130" s="46">
        <f t="shared" si="47"/>
        <v>0</v>
      </c>
      <c r="Z130" s="50">
        <f t="shared" si="48"/>
        <v>0</v>
      </c>
      <c r="AA130" s="47">
        <f t="shared" si="49"/>
        <v>0</v>
      </c>
      <c r="AB130" s="61"/>
      <c r="AC130" s="60"/>
      <c r="AD130" s="60"/>
      <c r="AE130" s="60"/>
      <c r="AF130" s="60"/>
      <c r="AG130" s="60"/>
      <c r="AH130" s="60"/>
      <c r="AI130" s="60"/>
      <c r="AJ130" s="60"/>
      <c r="AK130" s="50">
        <f t="shared" si="50"/>
        <v>0</v>
      </c>
      <c r="AL130" s="46">
        <f t="shared" si="52"/>
        <v>0</v>
      </c>
      <c r="AM130" s="47">
        <f t="shared" si="51"/>
        <v>0</v>
      </c>
      <c r="AN130" s="122"/>
      <c r="AO130" s="113"/>
      <c r="AP130" s="2"/>
    </row>
    <row r="131" spans="1:42" ht="27">
      <c r="A131" s="106"/>
      <c r="B131" s="51">
        <v>81</v>
      </c>
      <c r="C131" s="52" t="s">
        <v>108</v>
      </c>
      <c r="D131" s="53"/>
      <c r="E131" s="54" t="s">
        <v>127</v>
      </c>
      <c r="F131" s="62"/>
      <c r="G131" s="63"/>
      <c r="H131" s="63"/>
      <c r="I131" s="63"/>
      <c r="J131" s="63"/>
      <c r="K131" s="63"/>
      <c r="L131" s="63"/>
      <c r="M131" s="63"/>
      <c r="N131" s="57">
        <f t="shared" si="53"/>
        <v>0</v>
      </c>
      <c r="O131" s="57">
        <f t="shared" si="45"/>
        <v>0</v>
      </c>
      <c r="P131" s="58">
        <f t="shared" si="46"/>
        <v>0</v>
      </c>
      <c r="Q131" s="59">
        <v>8</v>
      </c>
      <c r="R131" s="60">
        <v>2</v>
      </c>
      <c r="S131" s="60">
        <v>4</v>
      </c>
      <c r="T131" s="60">
        <v>2</v>
      </c>
      <c r="U131" s="60">
        <v>4</v>
      </c>
      <c r="V131" s="60">
        <v>4</v>
      </c>
      <c r="W131" s="60">
        <v>2</v>
      </c>
      <c r="X131" s="60">
        <v>4</v>
      </c>
      <c r="Y131" s="46">
        <f t="shared" si="47"/>
        <v>48</v>
      </c>
      <c r="Z131" s="50">
        <f t="shared" si="48"/>
        <v>40.229885057471265</v>
      </c>
      <c r="AA131" s="47">
        <f t="shared" si="49"/>
        <v>32.58620689655172</v>
      </c>
      <c r="AB131" s="61"/>
      <c r="AC131" s="60">
        <v>4</v>
      </c>
      <c r="AD131" s="60">
        <v>2</v>
      </c>
      <c r="AE131" s="60">
        <v>2</v>
      </c>
      <c r="AF131" s="60">
        <v>1</v>
      </c>
      <c r="AG131" s="60">
        <v>4</v>
      </c>
      <c r="AH131" s="60">
        <v>4</v>
      </c>
      <c r="AI131" s="60">
        <v>2</v>
      </c>
      <c r="AJ131" s="60">
        <v>2</v>
      </c>
      <c r="AK131" s="50">
        <f t="shared" si="50"/>
        <v>31</v>
      </c>
      <c r="AL131" s="46">
        <f t="shared" si="52"/>
        <v>31</v>
      </c>
      <c r="AM131" s="47">
        <f t="shared" si="51"/>
        <v>25.11</v>
      </c>
      <c r="AN131" s="122"/>
      <c r="AO131" s="113"/>
      <c r="AP131" s="2"/>
    </row>
    <row r="132" spans="1:42" ht="27">
      <c r="A132" s="106"/>
      <c r="B132" s="51">
        <v>81</v>
      </c>
      <c r="C132" s="52" t="s">
        <v>109</v>
      </c>
      <c r="D132" s="53"/>
      <c r="E132" s="54" t="s">
        <v>128</v>
      </c>
      <c r="F132" s="62">
        <v>12</v>
      </c>
      <c r="G132" s="63">
        <v>8</v>
      </c>
      <c r="H132" s="63">
        <v>4</v>
      </c>
      <c r="I132" s="63">
        <v>2</v>
      </c>
      <c r="J132" s="63">
        <v>4</v>
      </c>
      <c r="K132" s="63">
        <v>4</v>
      </c>
      <c r="L132" s="63">
        <v>2</v>
      </c>
      <c r="M132" s="63">
        <v>4</v>
      </c>
      <c r="N132" s="57">
        <f t="shared" si="53"/>
        <v>72</v>
      </c>
      <c r="O132" s="57">
        <f t="shared" si="45"/>
        <v>67.81609195402298</v>
      </c>
      <c r="P132" s="58">
        <f t="shared" si="46"/>
        <v>54.93103448275861</v>
      </c>
      <c r="Q132" s="59"/>
      <c r="R132" s="60"/>
      <c r="S132" s="60"/>
      <c r="T132" s="60"/>
      <c r="U132" s="60"/>
      <c r="V132" s="60"/>
      <c r="W132" s="60"/>
      <c r="X132" s="60"/>
      <c r="Y132" s="46">
        <f t="shared" si="47"/>
        <v>0</v>
      </c>
      <c r="Z132" s="50">
        <f t="shared" si="48"/>
        <v>0</v>
      </c>
      <c r="AA132" s="47">
        <f t="shared" si="49"/>
        <v>0</v>
      </c>
      <c r="AB132" s="61"/>
      <c r="AC132" s="60"/>
      <c r="AD132" s="60"/>
      <c r="AE132" s="60"/>
      <c r="AF132" s="60"/>
      <c r="AG132" s="60"/>
      <c r="AH132" s="60"/>
      <c r="AI132" s="60"/>
      <c r="AJ132" s="60"/>
      <c r="AK132" s="50">
        <f t="shared" si="50"/>
        <v>0</v>
      </c>
      <c r="AL132" s="46">
        <f t="shared" si="52"/>
        <v>0</v>
      </c>
      <c r="AM132" s="47">
        <f t="shared" si="51"/>
        <v>0</v>
      </c>
      <c r="AN132" s="122"/>
      <c r="AO132" s="113"/>
      <c r="AP132" s="2"/>
    </row>
    <row r="133" spans="1:42" ht="27.75" thickBot="1">
      <c r="A133" s="106"/>
      <c r="B133" s="51">
        <v>81</v>
      </c>
      <c r="C133" s="52" t="s">
        <v>97</v>
      </c>
      <c r="D133" s="53"/>
      <c r="E133" s="54" t="s">
        <v>128</v>
      </c>
      <c r="F133" s="62">
        <v>12</v>
      </c>
      <c r="G133" s="63">
        <v>8</v>
      </c>
      <c r="H133" s="63">
        <v>4</v>
      </c>
      <c r="I133" s="63">
        <v>2</v>
      </c>
      <c r="J133" s="63">
        <v>4</v>
      </c>
      <c r="K133" s="63">
        <v>4</v>
      </c>
      <c r="L133" s="63">
        <v>2</v>
      </c>
      <c r="M133" s="63">
        <v>4</v>
      </c>
      <c r="N133" s="57">
        <f t="shared" si="53"/>
        <v>72</v>
      </c>
      <c r="O133" s="79">
        <f t="shared" si="45"/>
        <v>67.81609195402298</v>
      </c>
      <c r="P133" s="58">
        <f t="shared" si="46"/>
        <v>54.93103448275861</v>
      </c>
      <c r="Q133" s="59"/>
      <c r="R133" s="60"/>
      <c r="S133" s="60"/>
      <c r="T133" s="60"/>
      <c r="U133" s="60"/>
      <c r="V133" s="60"/>
      <c r="W133" s="60"/>
      <c r="X133" s="60"/>
      <c r="Y133" s="46">
        <f t="shared" si="47"/>
        <v>0</v>
      </c>
      <c r="Z133" s="50">
        <f t="shared" si="48"/>
        <v>0</v>
      </c>
      <c r="AA133" s="47">
        <f t="shared" si="49"/>
        <v>0</v>
      </c>
      <c r="AB133" s="61"/>
      <c r="AC133" s="60"/>
      <c r="AD133" s="60"/>
      <c r="AE133" s="60"/>
      <c r="AF133" s="60"/>
      <c r="AG133" s="60"/>
      <c r="AH133" s="60"/>
      <c r="AI133" s="60"/>
      <c r="AJ133" s="60"/>
      <c r="AK133" s="50">
        <f t="shared" si="50"/>
        <v>0</v>
      </c>
      <c r="AL133" s="46">
        <f t="shared" si="52"/>
        <v>0</v>
      </c>
      <c r="AM133" s="47">
        <f t="shared" si="51"/>
        <v>0</v>
      </c>
      <c r="AN133" s="122"/>
      <c r="AO133" s="113"/>
      <c r="AP133" s="2"/>
    </row>
    <row r="134" spans="1:42" ht="14.25" thickBot="1">
      <c r="A134" s="107"/>
      <c r="B134" s="19">
        <v>81</v>
      </c>
      <c r="C134" s="161"/>
      <c r="D134" s="162"/>
      <c r="E134" s="163"/>
      <c r="F134" s="136" t="s">
        <v>21</v>
      </c>
      <c r="G134" s="126"/>
      <c r="H134" s="126"/>
      <c r="I134" s="126"/>
      <c r="J134" s="126"/>
      <c r="K134" s="126"/>
      <c r="L134" s="126"/>
      <c r="M134" s="137"/>
      <c r="N134" s="104">
        <f>IF(SUM($N122:$N133),(1-EXP(-((SUM($N122:$N133)/COUNTIF($N122:$N133,"&gt;0"))^1)))*($F$6-(MAX($N122:$N133)))*(1-1/(EXP((((COUNTIF($N122:$N133,"&gt;0")^1)-1)*0.1))))+(MAX($N122:$N133)),0)</f>
        <v>79.2570898209119</v>
      </c>
      <c r="O134" s="20">
        <f t="shared" si="45"/>
        <v>76.15757450679529</v>
      </c>
      <c r="P134" s="103">
        <f>IF(SUM($N122:$N133),(($O134*$B134)/100),0)</f>
        <v>61.68763535050418</v>
      </c>
      <c r="Q134" s="125" t="s">
        <v>20</v>
      </c>
      <c r="R134" s="126"/>
      <c r="S134" s="126"/>
      <c r="T134" s="126"/>
      <c r="U134" s="126"/>
      <c r="V134" s="126"/>
      <c r="W134" s="126"/>
      <c r="X134" s="137"/>
      <c r="Y134" s="21">
        <f>IF(SUM($Y122:$Y133),(1-EXP(-((SUM($Y122:$Y133)/COUNTIF($Y122:$Y133,"&gt;0"))^1)))*($F$6-(MAX($Y122:$Y133)))*(1-1/(EXP((((COUNTIF($Y122:$Y133,"&gt;0")^1)-1)*0.1))))+(MAX($Y122:$Y133)),0)</f>
        <v>86.09561149384054</v>
      </c>
      <c r="Z134" s="20">
        <f t="shared" si="48"/>
        <v>84.01794424579371</v>
      </c>
      <c r="AA134" s="22">
        <f>IF(SUM($Y122:$Y133),(($Z134*$B134)/100),0)</f>
        <v>68.05453483909291</v>
      </c>
      <c r="AB134" s="26">
        <f>+P134-AA134</f>
        <v>-6.366899488588729</v>
      </c>
      <c r="AC134" s="81" t="s">
        <v>6</v>
      </c>
      <c r="AD134" s="125" t="s">
        <v>22</v>
      </c>
      <c r="AE134" s="126"/>
      <c r="AF134" s="126"/>
      <c r="AG134" s="126"/>
      <c r="AH134" s="126"/>
      <c r="AI134" s="126"/>
      <c r="AJ134" s="127"/>
      <c r="AK134" s="20">
        <f>IF(SUM($AK122:$AK133),(1-EXP(-((SUM($AK122:$AK133)/COUNTIF($AK122:$AK133,"&gt;0"))^1)))*($F$6-(MAX($AK122:$AK133)))*(1-1/(EXP((((COUNTIF($AK122:$AK133,"&gt;0")^1)-1)*0.1))))+(MAX($AK122:$AK133)),0)</f>
        <v>73.68097889905513</v>
      </c>
      <c r="AL134" s="20">
        <f>IF($AK134&lt;&gt;0,(($AK134-$O$6)/($F$6-$O$6))*100,0)</f>
        <v>69.74825160810934</v>
      </c>
      <c r="AM134" s="22">
        <f>IF(SUM($AK122:$AK133),(($AL134*$B134)/100),0)</f>
        <v>56.49608380256856</v>
      </c>
      <c r="AN134" s="23" t="s">
        <v>8</v>
      </c>
      <c r="AO134" s="24">
        <f>$P134-$AM134</f>
        <v>5.191551547935617</v>
      </c>
      <c r="AP134" s="2"/>
    </row>
    <row r="136" ht="13.5" thickBot="1"/>
    <row r="137" spans="1:41" ht="13.5">
      <c r="A137" s="134" t="s">
        <v>58</v>
      </c>
      <c r="B137" s="110" t="s">
        <v>5</v>
      </c>
      <c r="C137" s="166" t="s">
        <v>10</v>
      </c>
      <c r="D137" s="108" t="s">
        <v>9</v>
      </c>
      <c r="E137" s="164" t="s">
        <v>19</v>
      </c>
      <c r="F137" s="138" t="s">
        <v>59</v>
      </c>
      <c r="G137" s="139"/>
      <c r="H137" s="139"/>
      <c r="I137" s="139"/>
      <c r="J137" s="139"/>
      <c r="K137" s="139"/>
      <c r="L137" s="139"/>
      <c r="M137" s="139"/>
      <c r="N137" s="139" t="s">
        <v>11</v>
      </c>
      <c r="O137" s="139"/>
      <c r="P137" s="146"/>
      <c r="Q137" s="116" t="s">
        <v>60</v>
      </c>
      <c r="R137" s="117"/>
      <c r="S137" s="117"/>
      <c r="T137" s="117"/>
      <c r="U137" s="117"/>
      <c r="V137" s="117"/>
      <c r="W137" s="117"/>
      <c r="X137" s="117"/>
      <c r="Y137" s="117" t="s">
        <v>11</v>
      </c>
      <c r="Z137" s="117"/>
      <c r="AA137" s="118"/>
      <c r="AB137" s="144" t="s">
        <v>18</v>
      </c>
      <c r="AC137" s="114" t="s">
        <v>61</v>
      </c>
      <c r="AD137" s="115"/>
      <c r="AE137" s="115"/>
      <c r="AF137" s="115"/>
      <c r="AG137" s="115"/>
      <c r="AH137" s="115"/>
      <c r="AI137" s="115"/>
      <c r="AJ137" s="116"/>
      <c r="AK137" s="117" t="s">
        <v>11</v>
      </c>
      <c r="AL137" s="117"/>
      <c r="AM137" s="118"/>
      <c r="AN137" s="123" t="s">
        <v>7</v>
      </c>
      <c r="AO137" s="119" t="s">
        <v>12</v>
      </c>
    </row>
    <row r="138" spans="1:41" ht="33" thickBot="1">
      <c r="A138" s="135"/>
      <c r="B138" s="111"/>
      <c r="C138" s="165"/>
      <c r="D138" s="109"/>
      <c r="E138" s="165"/>
      <c r="F138" s="34" t="s">
        <v>6</v>
      </c>
      <c r="G138" s="35" t="s">
        <v>0</v>
      </c>
      <c r="H138" s="35" t="s">
        <v>1</v>
      </c>
      <c r="I138" s="35" t="s">
        <v>2</v>
      </c>
      <c r="J138" s="35" t="s">
        <v>46</v>
      </c>
      <c r="K138" s="35" t="s">
        <v>4</v>
      </c>
      <c r="L138" s="35" t="s">
        <v>47</v>
      </c>
      <c r="M138" s="35" t="s">
        <v>3</v>
      </c>
      <c r="N138" s="25" t="s">
        <v>25</v>
      </c>
      <c r="O138" s="25" t="s">
        <v>26</v>
      </c>
      <c r="P138" s="27" t="s">
        <v>37</v>
      </c>
      <c r="Q138" s="36" t="s">
        <v>6</v>
      </c>
      <c r="R138" s="37" t="s">
        <v>0</v>
      </c>
      <c r="S138" s="37" t="s">
        <v>1</v>
      </c>
      <c r="T138" s="37" t="s">
        <v>2</v>
      </c>
      <c r="U138" s="37" t="s">
        <v>46</v>
      </c>
      <c r="V138" s="37" t="s">
        <v>4</v>
      </c>
      <c r="W138" s="37" t="s">
        <v>47</v>
      </c>
      <c r="X138" s="37" t="s">
        <v>3</v>
      </c>
      <c r="Y138" s="29" t="s">
        <v>27</v>
      </c>
      <c r="Z138" s="29" t="s">
        <v>28</v>
      </c>
      <c r="AA138" s="30" t="s">
        <v>38</v>
      </c>
      <c r="AB138" s="145"/>
      <c r="AC138" s="37" t="s">
        <v>33</v>
      </c>
      <c r="AD138" s="37" t="s">
        <v>34</v>
      </c>
      <c r="AE138" s="28" t="s">
        <v>29</v>
      </c>
      <c r="AF138" s="28" t="s">
        <v>30</v>
      </c>
      <c r="AG138" s="28" t="s">
        <v>48</v>
      </c>
      <c r="AH138" s="28" t="s">
        <v>31</v>
      </c>
      <c r="AI138" s="28" t="s">
        <v>49</v>
      </c>
      <c r="AJ138" s="28" t="s">
        <v>32</v>
      </c>
      <c r="AK138" s="29" t="s">
        <v>35</v>
      </c>
      <c r="AL138" s="29" t="s">
        <v>36</v>
      </c>
      <c r="AM138" s="29" t="s">
        <v>39</v>
      </c>
      <c r="AN138" s="124"/>
      <c r="AO138" s="120"/>
    </row>
    <row r="139" spans="1:42" ht="13.5">
      <c r="A139" s="105" t="s">
        <v>74</v>
      </c>
      <c r="B139" s="31">
        <v>41</v>
      </c>
      <c r="C139" s="40" t="s">
        <v>80</v>
      </c>
      <c r="D139" s="41"/>
      <c r="E139" s="89" t="s">
        <v>127</v>
      </c>
      <c r="F139" s="87"/>
      <c r="G139" s="56"/>
      <c r="H139" s="56"/>
      <c r="I139" s="56"/>
      <c r="J139" s="56"/>
      <c r="K139" s="56"/>
      <c r="L139" s="56"/>
      <c r="M139" s="56"/>
      <c r="N139" s="42">
        <f>(3*$F139)+(2*$G139)+$H139+$I139+$J139+$K139+$L139+M139</f>
        <v>0</v>
      </c>
      <c r="O139" s="43">
        <f aca="true" t="shared" si="54" ref="O139:O151">IF($N139&lt;&gt;0,(($N139-$O$6)/($F$6-$O$6))*100,0)</f>
        <v>0</v>
      </c>
      <c r="P139" s="44">
        <f aca="true" t="shared" si="55" ref="P139:P150">($O139*$B139)/100</f>
        <v>0</v>
      </c>
      <c r="Q139" s="45">
        <v>12</v>
      </c>
      <c r="R139" s="45">
        <v>4</v>
      </c>
      <c r="S139" s="45">
        <v>4</v>
      </c>
      <c r="T139" s="45">
        <v>2</v>
      </c>
      <c r="U139" s="45">
        <v>12</v>
      </c>
      <c r="V139" s="45">
        <v>4</v>
      </c>
      <c r="W139" s="45">
        <v>2</v>
      </c>
      <c r="X139" s="45">
        <v>4</v>
      </c>
      <c r="Y139" s="46">
        <f aca="true" t="shared" si="56" ref="Y139:Y150">(3*$Q139)+(2*$R139)+$S139+$T139+$U139+$V139+$W139+$X139</f>
        <v>72</v>
      </c>
      <c r="Z139" s="73">
        <f aca="true" t="shared" si="57" ref="Z139:Z151">IF($Y139&lt;&gt;0,(($Y139-$O$6)/($F$6-$O$6))*100,0)</f>
        <v>67.81609195402298</v>
      </c>
      <c r="AA139" s="47">
        <f aca="true" t="shared" si="58" ref="AA139:AA150">($Z139*$B139)/100</f>
        <v>27.804597701149422</v>
      </c>
      <c r="AB139" s="48"/>
      <c r="AC139" s="49">
        <v>8</v>
      </c>
      <c r="AD139" s="49">
        <v>2</v>
      </c>
      <c r="AE139" s="49">
        <v>2</v>
      </c>
      <c r="AF139" s="49">
        <v>2</v>
      </c>
      <c r="AG139" s="49">
        <v>4</v>
      </c>
      <c r="AH139" s="49">
        <v>4</v>
      </c>
      <c r="AI139" s="49">
        <v>2</v>
      </c>
      <c r="AJ139" s="49">
        <v>2</v>
      </c>
      <c r="AK139" s="50">
        <f aca="true" t="shared" si="59" ref="AK139:AK150">(3*$AC139)+(2*$AD139)+$AE139+$AF139+$AG139+$AH139+$AI139+$AJ139</f>
        <v>44</v>
      </c>
      <c r="AL139" s="46">
        <f>IF($AK139&lt;&gt;0,(($AK139-$O$6)/($F$6-$O$6))*100,0)</f>
        <v>35.63218390804598</v>
      </c>
      <c r="AM139" s="47">
        <f aca="true" t="shared" si="60" ref="AM139:AM150">($AL139*$B139)/100</f>
        <v>14.609195402298852</v>
      </c>
      <c r="AN139" s="121">
        <f>$AO151-$AB151</f>
        <v>6.5526428592245765</v>
      </c>
      <c r="AO139" s="112"/>
      <c r="AP139" s="2"/>
    </row>
    <row r="140" spans="1:42" ht="27">
      <c r="A140" s="106"/>
      <c r="B140" s="51">
        <v>41</v>
      </c>
      <c r="C140" s="52" t="s">
        <v>110</v>
      </c>
      <c r="D140" s="53"/>
      <c r="E140" s="90" t="s">
        <v>127</v>
      </c>
      <c r="F140" s="88"/>
      <c r="G140" s="63"/>
      <c r="H140" s="63"/>
      <c r="I140" s="63"/>
      <c r="J140" s="63"/>
      <c r="K140" s="63"/>
      <c r="L140" s="63"/>
      <c r="M140" s="63"/>
      <c r="N140" s="86">
        <f>(3*$F140)+(2*$G140)+$H140+$I140+$J140+$K140+$L140+M140</f>
        <v>0</v>
      </c>
      <c r="O140" s="57">
        <f t="shared" si="54"/>
        <v>0</v>
      </c>
      <c r="P140" s="58">
        <f t="shared" si="55"/>
        <v>0</v>
      </c>
      <c r="Q140" s="59">
        <v>4</v>
      </c>
      <c r="R140" s="60">
        <v>2</v>
      </c>
      <c r="S140" s="60">
        <v>4</v>
      </c>
      <c r="T140" s="60">
        <v>2</v>
      </c>
      <c r="U140" s="60">
        <v>4</v>
      </c>
      <c r="V140" s="60">
        <v>4</v>
      </c>
      <c r="W140" s="60">
        <v>2</v>
      </c>
      <c r="X140" s="60">
        <v>4</v>
      </c>
      <c r="Y140" s="46">
        <f t="shared" si="56"/>
        <v>36</v>
      </c>
      <c r="Z140" s="50">
        <f t="shared" si="57"/>
        <v>26.436781609195403</v>
      </c>
      <c r="AA140" s="47">
        <f t="shared" si="58"/>
        <v>10.839080459770116</v>
      </c>
      <c r="AB140" s="61"/>
      <c r="AC140" s="60">
        <v>2</v>
      </c>
      <c r="AD140" s="60">
        <v>1</v>
      </c>
      <c r="AE140" s="60">
        <v>2</v>
      </c>
      <c r="AF140" s="60">
        <v>1</v>
      </c>
      <c r="AG140" s="60">
        <v>4</v>
      </c>
      <c r="AH140" s="60">
        <v>4</v>
      </c>
      <c r="AI140" s="60">
        <v>2</v>
      </c>
      <c r="AJ140" s="60">
        <v>2</v>
      </c>
      <c r="AK140" s="50">
        <f t="shared" si="59"/>
        <v>23</v>
      </c>
      <c r="AL140" s="46">
        <f aca="true" t="shared" si="61" ref="AL140:AL150">IF($AK140&lt;&gt;0,(($AK140-$Q$6)/($F$6-$Q$6))*100,0)</f>
        <v>23</v>
      </c>
      <c r="AM140" s="47">
        <f t="shared" si="60"/>
        <v>9.43</v>
      </c>
      <c r="AN140" s="122"/>
      <c r="AO140" s="113"/>
      <c r="AP140" s="2"/>
    </row>
    <row r="141" spans="1:42" ht="13.5">
      <c r="A141" s="106"/>
      <c r="B141" s="51">
        <v>41</v>
      </c>
      <c r="C141" s="52" t="s">
        <v>83</v>
      </c>
      <c r="D141" s="53"/>
      <c r="E141" s="90" t="s">
        <v>127</v>
      </c>
      <c r="F141" s="88"/>
      <c r="G141" s="63"/>
      <c r="H141" s="63"/>
      <c r="I141" s="63"/>
      <c r="J141" s="63"/>
      <c r="K141" s="63"/>
      <c r="L141" s="63"/>
      <c r="M141" s="63"/>
      <c r="N141" s="86">
        <f aca="true" t="shared" si="62" ref="N141:N150">(3*$F141)+(2*$G141)+$H141+$I141+$J141+$K141+$L141+M141</f>
        <v>0</v>
      </c>
      <c r="O141" s="57">
        <f t="shared" si="54"/>
        <v>0</v>
      </c>
      <c r="P141" s="58">
        <f t="shared" si="55"/>
        <v>0</v>
      </c>
      <c r="Q141" s="59">
        <v>8</v>
      </c>
      <c r="R141" s="60">
        <v>4</v>
      </c>
      <c r="S141" s="60">
        <v>4</v>
      </c>
      <c r="T141" s="60">
        <v>2</v>
      </c>
      <c r="U141" s="60">
        <v>12</v>
      </c>
      <c r="V141" s="60">
        <v>4</v>
      </c>
      <c r="W141" s="60">
        <v>2</v>
      </c>
      <c r="X141" s="60">
        <v>4</v>
      </c>
      <c r="Y141" s="46">
        <f t="shared" si="56"/>
        <v>60</v>
      </c>
      <c r="Z141" s="50">
        <f t="shared" si="57"/>
        <v>54.02298850574713</v>
      </c>
      <c r="AA141" s="47">
        <f t="shared" si="58"/>
        <v>22.149425287356323</v>
      </c>
      <c r="AB141" s="61"/>
      <c r="AC141" s="60">
        <v>4</v>
      </c>
      <c r="AD141" s="60">
        <v>2</v>
      </c>
      <c r="AE141" s="60">
        <v>2</v>
      </c>
      <c r="AF141" s="60">
        <v>2</v>
      </c>
      <c r="AG141" s="60">
        <v>4</v>
      </c>
      <c r="AH141" s="60">
        <v>4</v>
      </c>
      <c r="AI141" s="60">
        <v>2</v>
      </c>
      <c r="AJ141" s="60">
        <v>2</v>
      </c>
      <c r="AK141" s="50">
        <f t="shared" si="59"/>
        <v>32</v>
      </c>
      <c r="AL141" s="46">
        <f t="shared" si="61"/>
        <v>32</v>
      </c>
      <c r="AM141" s="47">
        <f t="shared" si="60"/>
        <v>13.12</v>
      </c>
      <c r="AN141" s="122"/>
      <c r="AO141" s="113"/>
      <c r="AP141" s="2"/>
    </row>
    <row r="142" spans="1:42" ht="13.5">
      <c r="A142" s="106"/>
      <c r="B142" s="51">
        <v>41</v>
      </c>
      <c r="C142" s="52" t="s">
        <v>98</v>
      </c>
      <c r="D142" s="53"/>
      <c r="E142" s="90" t="s">
        <v>127</v>
      </c>
      <c r="F142" s="88"/>
      <c r="G142" s="63"/>
      <c r="H142" s="63"/>
      <c r="I142" s="63"/>
      <c r="J142" s="63"/>
      <c r="K142" s="63"/>
      <c r="L142" s="63"/>
      <c r="M142" s="63"/>
      <c r="N142" s="86">
        <f t="shared" si="62"/>
        <v>0</v>
      </c>
      <c r="O142" s="57">
        <f t="shared" si="54"/>
        <v>0</v>
      </c>
      <c r="P142" s="58">
        <f t="shared" si="55"/>
        <v>0</v>
      </c>
      <c r="Q142" s="59">
        <v>12</v>
      </c>
      <c r="R142" s="60">
        <v>4</v>
      </c>
      <c r="S142" s="60">
        <v>4</v>
      </c>
      <c r="T142" s="60">
        <v>2</v>
      </c>
      <c r="U142" s="60">
        <v>12</v>
      </c>
      <c r="V142" s="60">
        <v>4</v>
      </c>
      <c r="W142" s="60">
        <v>2</v>
      </c>
      <c r="X142" s="60">
        <v>4</v>
      </c>
      <c r="Y142" s="46">
        <f t="shared" si="56"/>
        <v>72</v>
      </c>
      <c r="Z142" s="50">
        <f t="shared" si="57"/>
        <v>67.81609195402298</v>
      </c>
      <c r="AA142" s="47">
        <f t="shared" si="58"/>
        <v>27.804597701149422</v>
      </c>
      <c r="AB142" s="61"/>
      <c r="AC142" s="60">
        <v>8</v>
      </c>
      <c r="AD142" s="60">
        <v>2</v>
      </c>
      <c r="AE142" s="60">
        <v>2</v>
      </c>
      <c r="AF142" s="60">
        <v>2</v>
      </c>
      <c r="AG142" s="60">
        <v>4</v>
      </c>
      <c r="AH142" s="60">
        <v>4</v>
      </c>
      <c r="AI142" s="60">
        <v>2</v>
      </c>
      <c r="AJ142" s="60">
        <v>2</v>
      </c>
      <c r="AK142" s="50">
        <f t="shared" si="59"/>
        <v>44</v>
      </c>
      <c r="AL142" s="46">
        <f t="shared" si="61"/>
        <v>44</v>
      </c>
      <c r="AM142" s="47">
        <f t="shared" si="60"/>
        <v>18.04</v>
      </c>
      <c r="AN142" s="122"/>
      <c r="AO142" s="113"/>
      <c r="AP142" s="2"/>
    </row>
    <row r="143" spans="1:42" ht="27">
      <c r="A143" s="106"/>
      <c r="B143" s="51">
        <v>41</v>
      </c>
      <c r="C143" s="52" t="s">
        <v>101</v>
      </c>
      <c r="D143" s="53"/>
      <c r="E143" s="54" t="s">
        <v>127</v>
      </c>
      <c r="F143" s="55"/>
      <c r="G143" s="56"/>
      <c r="H143" s="56"/>
      <c r="I143" s="56"/>
      <c r="J143" s="56"/>
      <c r="K143" s="56"/>
      <c r="L143" s="56"/>
      <c r="M143" s="56"/>
      <c r="N143" s="57">
        <f t="shared" si="62"/>
        <v>0</v>
      </c>
      <c r="O143" s="57">
        <f t="shared" si="54"/>
        <v>0</v>
      </c>
      <c r="P143" s="58">
        <f t="shared" si="55"/>
        <v>0</v>
      </c>
      <c r="Q143" s="59">
        <v>4</v>
      </c>
      <c r="R143" s="60">
        <v>2</v>
      </c>
      <c r="S143" s="60">
        <v>4</v>
      </c>
      <c r="T143" s="60">
        <v>2</v>
      </c>
      <c r="U143" s="60">
        <v>4</v>
      </c>
      <c r="V143" s="60">
        <v>4</v>
      </c>
      <c r="W143" s="60">
        <v>2</v>
      </c>
      <c r="X143" s="60">
        <v>4</v>
      </c>
      <c r="Y143" s="46">
        <f t="shared" si="56"/>
        <v>36</v>
      </c>
      <c r="Z143" s="50">
        <f t="shared" si="57"/>
        <v>26.436781609195403</v>
      </c>
      <c r="AA143" s="47">
        <f t="shared" si="58"/>
        <v>10.839080459770116</v>
      </c>
      <c r="AB143" s="61"/>
      <c r="AC143" s="60">
        <v>2</v>
      </c>
      <c r="AD143" s="60">
        <v>1</v>
      </c>
      <c r="AE143" s="60">
        <v>2</v>
      </c>
      <c r="AF143" s="60">
        <v>2</v>
      </c>
      <c r="AG143" s="60">
        <v>4</v>
      </c>
      <c r="AH143" s="60">
        <v>4</v>
      </c>
      <c r="AI143" s="60">
        <v>2</v>
      </c>
      <c r="AJ143" s="60">
        <v>2</v>
      </c>
      <c r="AK143" s="50">
        <f t="shared" si="59"/>
        <v>24</v>
      </c>
      <c r="AL143" s="46">
        <f t="shared" si="61"/>
        <v>24</v>
      </c>
      <c r="AM143" s="47">
        <f t="shared" si="60"/>
        <v>9.84</v>
      </c>
      <c r="AN143" s="122"/>
      <c r="AO143" s="113"/>
      <c r="AP143" s="2"/>
    </row>
    <row r="144" spans="1:42" ht="27">
      <c r="A144" s="106"/>
      <c r="B144" s="51">
        <v>41</v>
      </c>
      <c r="C144" s="52" t="s">
        <v>99</v>
      </c>
      <c r="D144" s="53"/>
      <c r="E144" s="54" t="s">
        <v>127</v>
      </c>
      <c r="F144" s="62"/>
      <c r="G144" s="63"/>
      <c r="H144" s="63"/>
      <c r="I144" s="63"/>
      <c r="J144" s="63"/>
      <c r="K144" s="63"/>
      <c r="L144" s="63"/>
      <c r="M144" s="63"/>
      <c r="N144" s="57">
        <f t="shared" si="62"/>
        <v>0</v>
      </c>
      <c r="O144" s="57">
        <f t="shared" si="54"/>
        <v>0</v>
      </c>
      <c r="P144" s="58">
        <f t="shared" si="55"/>
        <v>0</v>
      </c>
      <c r="Q144" s="59">
        <v>12</v>
      </c>
      <c r="R144" s="60">
        <v>8</v>
      </c>
      <c r="S144" s="60">
        <v>4</v>
      </c>
      <c r="T144" s="60">
        <v>2</v>
      </c>
      <c r="U144" s="60">
        <v>4</v>
      </c>
      <c r="V144" s="60">
        <v>4</v>
      </c>
      <c r="W144" s="60">
        <v>2</v>
      </c>
      <c r="X144" s="60">
        <v>4</v>
      </c>
      <c r="Y144" s="46">
        <f t="shared" si="56"/>
        <v>72</v>
      </c>
      <c r="Z144" s="50">
        <f t="shared" si="57"/>
        <v>67.81609195402298</v>
      </c>
      <c r="AA144" s="47">
        <f t="shared" si="58"/>
        <v>27.804597701149422</v>
      </c>
      <c r="AB144" s="61"/>
      <c r="AC144" s="60">
        <v>8</v>
      </c>
      <c r="AD144" s="60">
        <v>2</v>
      </c>
      <c r="AE144" s="60">
        <v>2</v>
      </c>
      <c r="AF144" s="60">
        <v>2</v>
      </c>
      <c r="AG144" s="60">
        <v>4</v>
      </c>
      <c r="AH144" s="60">
        <v>4</v>
      </c>
      <c r="AI144" s="60">
        <v>2</v>
      </c>
      <c r="AJ144" s="60">
        <v>2</v>
      </c>
      <c r="AK144" s="50">
        <f t="shared" si="59"/>
        <v>44</v>
      </c>
      <c r="AL144" s="46">
        <f t="shared" si="61"/>
        <v>44</v>
      </c>
      <c r="AM144" s="47">
        <f t="shared" si="60"/>
        <v>18.04</v>
      </c>
      <c r="AN144" s="122"/>
      <c r="AO144" s="113"/>
      <c r="AP144" s="2"/>
    </row>
    <row r="145" spans="1:42" ht="13.5">
      <c r="A145" s="106"/>
      <c r="B145" s="51">
        <v>41</v>
      </c>
      <c r="C145" s="52" t="s">
        <v>107</v>
      </c>
      <c r="D145" s="53"/>
      <c r="E145" s="54" t="s">
        <v>128</v>
      </c>
      <c r="F145" s="62">
        <v>8</v>
      </c>
      <c r="G145" s="63">
        <v>8</v>
      </c>
      <c r="H145" s="63">
        <v>4</v>
      </c>
      <c r="I145" s="63">
        <v>2</v>
      </c>
      <c r="J145" s="63">
        <v>4</v>
      </c>
      <c r="K145" s="63">
        <v>4</v>
      </c>
      <c r="L145" s="63">
        <v>2</v>
      </c>
      <c r="M145" s="63">
        <v>4</v>
      </c>
      <c r="N145" s="57">
        <f t="shared" si="62"/>
        <v>60</v>
      </c>
      <c r="O145" s="57">
        <f t="shared" si="54"/>
        <v>54.02298850574713</v>
      </c>
      <c r="P145" s="58">
        <f t="shared" si="55"/>
        <v>22.149425287356323</v>
      </c>
      <c r="Q145" s="59"/>
      <c r="R145" s="60"/>
      <c r="S145" s="60"/>
      <c r="T145" s="60"/>
      <c r="U145" s="60"/>
      <c r="V145" s="60"/>
      <c r="W145" s="60"/>
      <c r="X145" s="60"/>
      <c r="Y145" s="46">
        <f t="shared" si="56"/>
        <v>0</v>
      </c>
      <c r="Z145" s="50">
        <f t="shared" si="57"/>
        <v>0</v>
      </c>
      <c r="AA145" s="47">
        <f t="shared" si="58"/>
        <v>0</v>
      </c>
      <c r="AB145" s="61"/>
      <c r="AC145" s="60"/>
      <c r="AD145" s="60"/>
      <c r="AE145" s="60"/>
      <c r="AF145" s="60"/>
      <c r="AG145" s="60"/>
      <c r="AH145" s="60"/>
      <c r="AI145" s="60"/>
      <c r="AJ145" s="60"/>
      <c r="AK145" s="50">
        <f t="shared" si="59"/>
        <v>0</v>
      </c>
      <c r="AL145" s="46">
        <f t="shared" si="61"/>
        <v>0</v>
      </c>
      <c r="AM145" s="47">
        <f t="shared" si="60"/>
        <v>0</v>
      </c>
      <c r="AN145" s="122"/>
      <c r="AO145" s="113"/>
      <c r="AP145" s="2"/>
    </row>
    <row r="146" spans="1:42" ht="13.5">
      <c r="A146" s="106"/>
      <c r="B146" s="51">
        <v>41</v>
      </c>
      <c r="C146" s="52" t="s">
        <v>100</v>
      </c>
      <c r="D146" s="53"/>
      <c r="E146" s="54" t="s">
        <v>127</v>
      </c>
      <c r="F146" s="62"/>
      <c r="G146" s="63"/>
      <c r="H146" s="63"/>
      <c r="I146" s="63"/>
      <c r="J146" s="63"/>
      <c r="K146" s="63"/>
      <c r="L146" s="63"/>
      <c r="M146" s="63"/>
      <c r="N146" s="57">
        <f t="shared" si="62"/>
        <v>0</v>
      </c>
      <c r="O146" s="57">
        <f t="shared" si="54"/>
        <v>0</v>
      </c>
      <c r="P146" s="58">
        <f t="shared" si="55"/>
        <v>0</v>
      </c>
      <c r="Q146" s="59">
        <v>8</v>
      </c>
      <c r="R146" s="60">
        <v>4</v>
      </c>
      <c r="S146" s="60">
        <v>4</v>
      </c>
      <c r="T146" s="60">
        <v>2</v>
      </c>
      <c r="U146" s="60">
        <v>4</v>
      </c>
      <c r="V146" s="60">
        <v>4</v>
      </c>
      <c r="W146" s="60">
        <v>2</v>
      </c>
      <c r="X146" s="60">
        <v>4</v>
      </c>
      <c r="Y146" s="46">
        <f t="shared" si="56"/>
        <v>52</v>
      </c>
      <c r="Z146" s="50">
        <f t="shared" si="57"/>
        <v>44.827586206896555</v>
      </c>
      <c r="AA146" s="47">
        <f t="shared" si="58"/>
        <v>18.379310344827587</v>
      </c>
      <c r="AB146" s="61"/>
      <c r="AC146" s="60">
        <v>4</v>
      </c>
      <c r="AD146" s="60">
        <v>2</v>
      </c>
      <c r="AE146" s="60">
        <v>2</v>
      </c>
      <c r="AF146" s="60">
        <v>1</v>
      </c>
      <c r="AG146" s="60">
        <v>4</v>
      </c>
      <c r="AH146" s="60">
        <v>4</v>
      </c>
      <c r="AI146" s="60">
        <v>2</v>
      </c>
      <c r="AJ146" s="60">
        <v>2</v>
      </c>
      <c r="AK146" s="50">
        <f t="shared" si="59"/>
        <v>31</v>
      </c>
      <c r="AL146" s="46">
        <f t="shared" si="61"/>
        <v>31</v>
      </c>
      <c r="AM146" s="47">
        <f t="shared" si="60"/>
        <v>12.71</v>
      </c>
      <c r="AN146" s="122"/>
      <c r="AO146" s="113"/>
      <c r="AP146" s="2"/>
    </row>
    <row r="147" spans="1:42" ht="41.25">
      <c r="A147" s="106"/>
      <c r="B147" s="51">
        <v>41</v>
      </c>
      <c r="C147" s="52" t="s">
        <v>93</v>
      </c>
      <c r="D147" s="53"/>
      <c r="E147" s="54" t="s">
        <v>127</v>
      </c>
      <c r="F147" s="62"/>
      <c r="G147" s="63"/>
      <c r="H147" s="63"/>
      <c r="I147" s="63"/>
      <c r="J147" s="63"/>
      <c r="K147" s="63"/>
      <c r="L147" s="63"/>
      <c r="M147" s="63"/>
      <c r="N147" s="57">
        <f t="shared" si="62"/>
        <v>0</v>
      </c>
      <c r="O147" s="57">
        <f t="shared" si="54"/>
        <v>0</v>
      </c>
      <c r="P147" s="58">
        <f t="shared" si="55"/>
        <v>0</v>
      </c>
      <c r="Q147" s="59">
        <v>12</v>
      </c>
      <c r="R147" s="60">
        <v>8</v>
      </c>
      <c r="S147" s="60">
        <v>4</v>
      </c>
      <c r="T147" s="60">
        <v>2</v>
      </c>
      <c r="U147" s="60">
        <v>4</v>
      </c>
      <c r="V147" s="60">
        <v>4</v>
      </c>
      <c r="W147" s="60">
        <v>2</v>
      </c>
      <c r="X147" s="60">
        <v>4</v>
      </c>
      <c r="Y147" s="46">
        <f t="shared" si="56"/>
        <v>72</v>
      </c>
      <c r="Z147" s="50">
        <f t="shared" si="57"/>
        <v>67.81609195402298</v>
      </c>
      <c r="AA147" s="47">
        <f t="shared" si="58"/>
        <v>27.804597701149422</v>
      </c>
      <c r="AB147" s="61"/>
      <c r="AC147" s="60">
        <v>8</v>
      </c>
      <c r="AD147" s="60">
        <v>2</v>
      </c>
      <c r="AE147" s="60">
        <v>2</v>
      </c>
      <c r="AF147" s="60">
        <v>2</v>
      </c>
      <c r="AG147" s="60">
        <v>4</v>
      </c>
      <c r="AH147" s="60">
        <v>4</v>
      </c>
      <c r="AI147" s="60">
        <v>2</v>
      </c>
      <c r="AJ147" s="60">
        <v>2</v>
      </c>
      <c r="AK147" s="50">
        <f t="shared" si="59"/>
        <v>44</v>
      </c>
      <c r="AL147" s="46">
        <f t="shared" si="61"/>
        <v>44</v>
      </c>
      <c r="AM147" s="47">
        <f t="shared" si="60"/>
        <v>18.04</v>
      </c>
      <c r="AN147" s="122"/>
      <c r="AO147" s="113"/>
      <c r="AP147" s="2"/>
    </row>
    <row r="148" spans="1:41" ht="27">
      <c r="A148" s="106"/>
      <c r="B148" s="51">
        <v>41</v>
      </c>
      <c r="C148" s="52" t="s">
        <v>108</v>
      </c>
      <c r="D148" s="53"/>
      <c r="E148" s="54" t="s">
        <v>128</v>
      </c>
      <c r="F148" s="62">
        <v>12</v>
      </c>
      <c r="G148" s="63">
        <v>8</v>
      </c>
      <c r="H148" s="63">
        <v>4</v>
      </c>
      <c r="I148" s="63">
        <v>2</v>
      </c>
      <c r="J148" s="63">
        <v>4</v>
      </c>
      <c r="K148" s="63">
        <v>4</v>
      </c>
      <c r="L148" s="63">
        <v>2</v>
      </c>
      <c r="M148" s="63">
        <v>4</v>
      </c>
      <c r="N148" s="57">
        <f t="shared" si="62"/>
        <v>72</v>
      </c>
      <c r="O148" s="57">
        <f t="shared" si="54"/>
        <v>67.81609195402298</v>
      </c>
      <c r="P148" s="58">
        <f t="shared" si="55"/>
        <v>27.804597701149422</v>
      </c>
      <c r="Q148" s="59"/>
      <c r="R148" s="60"/>
      <c r="S148" s="60"/>
      <c r="T148" s="60"/>
      <c r="U148" s="60"/>
      <c r="V148" s="60"/>
      <c r="W148" s="60"/>
      <c r="X148" s="60"/>
      <c r="Y148" s="46">
        <f t="shared" si="56"/>
        <v>0</v>
      </c>
      <c r="Z148" s="50">
        <f t="shared" si="57"/>
        <v>0</v>
      </c>
      <c r="AA148" s="47">
        <f t="shared" si="58"/>
        <v>0</v>
      </c>
      <c r="AB148" s="61"/>
      <c r="AC148" s="60"/>
      <c r="AD148" s="60"/>
      <c r="AE148" s="60"/>
      <c r="AF148" s="60"/>
      <c r="AG148" s="60"/>
      <c r="AH148" s="60"/>
      <c r="AI148" s="60"/>
      <c r="AJ148" s="60"/>
      <c r="AK148" s="50">
        <f t="shared" si="59"/>
        <v>0</v>
      </c>
      <c r="AL148" s="46">
        <f t="shared" si="61"/>
        <v>0</v>
      </c>
      <c r="AM148" s="47">
        <f t="shared" si="60"/>
        <v>0</v>
      </c>
      <c r="AN148" s="122"/>
      <c r="AO148" s="113"/>
    </row>
    <row r="149" spans="1:41" ht="27">
      <c r="A149" s="106"/>
      <c r="B149" s="51">
        <v>41</v>
      </c>
      <c r="C149" s="52" t="s">
        <v>109</v>
      </c>
      <c r="D149" s="53"/>
      <c r="E149" s="54" t="s">
        <v>128</v>
      </c>
      <c r="F149" s="62">
        <v>12</v>
      </c>
      <c r="G149" s="63">
        <v>8</v>
      </c>
      <c r="H149" s="63">
        <v>4</v>
      </c>
      <c r="I149" s="63">
        <v>2</v>
      </c>
      <c r="J149" s="63">
        <v>4</v>
      </c>
      <c r="K149" s="63">
        <v>4</v>
      </c>
      <c r="L149" s="63">
        <v>2</v>
      </c>
      <c r="M149" s="63">
        <v>4</v>
      </c>
      <c r="N149" s="57">
        <f t="shared" si="62"/>
        <v>72</v>
      </c>
      <c r="O149" s="57">
        <f t="shared" si="54"/>
        <v>67.81609195402298</v>
      </c>
      <c r="P149" s="58">
        <f t="shared" si="55"/>
        <v>27.804597701149422</v>
      </c>
      <c r="Q149" s="59"/>
      <c r="R149" s="60"/>
      <c r="S149" s="60"/>
      <c r="T149" s="60"/>
      <c r="U149" s="60"/>
      <c r="V149" s="60"/>
      <c r="W149" s="60"/>
      <c r="X149" s="60"/>
      <c r="Y149" s="46">
        <f t="shared" si="56"/>
        <v>0</v>
      </c>
      <c r="Z149" s="50">
        <f t="shared" si="57"/>
        <v>0</v>
      </c>
      <c r="AA149" s="47">
        <f t="shared" si="58"/>
        <v>0</v>
      </c>
      <c r="AB149" s="61"/>
      <c r="AC149" s="60"/>
      <c r="AD149" s="60"/>
      <c r="AE149" s="60"/>
      <c r="AF149" s="60"/>
      <c r="AG149" s="60"/>
      <c r="AH149" s="60"/>
      <c r="AI149" s="60"/>
      <c r="AJ149" s="60"/>
      <c r="AK149" s="50">
        <f t="shared" si="59"/>
        <v>0</v>
      </c>
      <c r="AL149" s="46">
        <f t="shared" si="61"/>
        <v>0</v>
      </c>
      <c r="AM149" s="47">
        <f t="shared" si="60"/>
        <v>0</v>
      </c>
      <c r="AN149" s="122"/>
      <c r="AO149" s="113"/>
    </row>
    <row r="150" spans="1:41" ht="27.75" thickBot="1">
      <c r="A150" s="106"/>
      <c r="B150" s="51">
        <v>41</v>
      </c>
      <c r="C150" s="52" t="s">
        <v>97</v>
      </c>
      <c r="D150" s="53"/>
      <c r="E150" s="54" t="s">
        <v>128</v>
      </c>
      <c r="F150" s="62">
        <v>12</v>
      </c>
      <c r="G150" s="63">
        <v>8</v>
      </c>
      <c r="H150" s="63">
        <v>4</v>
      </c>
      <c r="I150" s="63">
        <v>2</v>
      </c>
      <c r="J150" s="63">
        <v>4</v>
      </c>
      <c r="K150" s="63">
        <v>4</v>
      </c>
      <c r="L150" s="63">
        <v>2</v>
      </c>
      <c r="M150" s="63">
        <v>4</v>
      </c>
      <c r="N150" s="57">
        <f t="shared" si="62"/>
        <v>72</v>
      </c>
      <c r="O150" s="79">
        <f t="shared" si="54"/>
        <v>67.81609195402298</v>
      </c>
      <c r="P150" s="58">
        <f t="shared" si="55"/>
        <v>27.804597701149422</v>
      </c>
      <c r="Q150" s="59"/>
      <c r="R150" s="60"/>
      <c r="S150" s="60"/>
      <c r="T150" s="60"/>
      <c r="U150" s="60"/>
      <c r="V150" s="60"/>
      <c r="W150" s="60"/>
      <c r="X150" s="60"/>
      <c r="Y150" s="46">
        <f t="shared" si="56"/>
        <v>0</v>
      </c>
      <c r="Z150" s="50">
        <f t="shared" si="57"/>
        <v>0</v>
      </c>
      <c r="AA150" s="47">
        <f t="shared" si="58"/>
        <v>0</v>
      </c>
      <c r="AB150" s="61"/>
      <c r="AC150" s="60"/>
      <c r="AD150" s="60"/>
      <c r="AE150" s="60"/>
      <c r="AF150" s="60"/>
      <c r="AG150" s="60"/>
      <c r="AH150" s="60"/>
      <c r="AI150" s="60"/>
      <c r="AJ150" s="60"/>
      <c r="AK150" s="50">
        <f t="shared" si="59"/>
        <v>0</v>
      </c>
      <c r="AL150" s="46">
        <f t="shared" si="61"/>
        <v>0</v>
      </c>
      <c r="AM150" s="47">
        <f t="shared" si="60"/>
        <v>0</v>
      </c>
      <c r="AN150" s="122"/>
      <c r="AO150" s="113"/>
    </row>
    <row r="151" spans="1:42" ht="14.25" thickBot="1">
      <c r="A151" s="107"/>
      <c r="B151" s="19">
        <v>41</v>
      </c>
      <c r="C151" s="161"/>
      <c r="D151" s="162"/>
      <c r="E151" s="163"/>
      <c r="F151" s="136" t="s">
        <v>21</v>
      </c>
      <c r="G151" s="126"/>
      <c r="H151" s="126"/>
      <c r="I151" s="126"/>
      <c r="J151" s="126"/>
      <c r="K151" s="126"/>
      <c r="L151" s="126"/>
      <c r="M151" s="137"/>
      <c r="N151" s="104">
        <f>IF(SUM($N139:$N150),(1-EXP(-((SUM($N139:$N150)/COUNTIF($N139:$N150,"&gt;0"))^1)))*($F$6-(MAX($N139:$N150)))*(1-1/(EXP((((COUNTIF($N139:$N150,"&gt;0")^1)-1)*0.1))))+(MAX($N139:$N150)),0)</f>
        <v>79.2570898209119</v>
      </c>
      <c r="O151" s="20">
        <f t="shared" si="54"/>
        <v>76.15757450679529</v>
      </c>
      <c r="P151" s="103">
        <f>IF(SUM($N139:$N150),(($O151*$B151)/100),0)</f>
        <v>31.22460554778607</v>
      </c>
      <c r="Q151" s="125" t="s">
        <v>20</v>
      </c>
      <c r="R151" s="126"/>
      <c r="S151" s="126"/>
      <c r="T151" s="126"/>
      <c r="U151" s="126"/>
      <c r="V151" s="126"/>
      <c r="W151" s="126"/>
      <c r="X151" s="137"/>
      <c r="Y151" s="21">
        <f>IF(SUM($Y139:$Y150),(1-EXP(-((SUM($Y139:$Y150)/COUNTIF($Y139:$Y150,"&gt;0"))^1)))*($F$6-(MAX($Y139:$Y150)))*(1-1/(EXP((((COUNTIF($Y139:$Y150,"&gt;0")^1)-1)*0.1))))+(MAX($Y139:$Y150)),0)</f>
        <v>86.09561149384054</v>
      </c>
      <c r="Z151" s="20">
        <f t="shared" si="57"/>
        <v>84.01794424579371</v>
      </c>
      <c r="AA151" s="22">
        <f>IF(SUM($Y139:$Y150),(($Z151*$B151)/100),0)</f>
        <v>34.44735714077542</v>
      </c>
      <c r="AB151" s="26">
        <f>+P151-AA151</f>
        <v>-3.222751592989354</v>
      </c>
      <c r="AC151" s="81" t="s">
        <v>6</v>
      </c>
      <c r="AD151" s="125" t="s">
        <v>22</v>
      </c>
      <c r="AE151" s="126"/>
      <c r="AF151" s="126"/>
      <c r="AG151" s="126"/>
      <c r="AH151" s="126"/>
      <c r="AI151" s="126"/>
      <c r="AJ151" s="127"/>
      <c r="AK151" s="20">
        <f>IF(SUM($AK139:$AK150),(1-EXP(-((SUM($AK139:$AK150)/COUNTIF($AK139:$AK150,"&gt;0"))^1)))*($F$6-(MAX($AK139:$AK150)))*(1-1/(EXP((((COUNTIF($AK139:$AK150,"&gt;0")^1)-1)*0.1))))+(MAX($AK139:$AK150)),0)</f>
        <v>72.19122298768106</v>
      </c>
      <c r="AL151" s="20">
        <f>IF($AK151&lt;&gt;0,(($AK151-$O$6)/($F$6-$O$6))*100,0)</f>
        <v>68.03588849158743</v>
      </c>
      <c r="AM151" s="22">
        <f>IF(SUM($AK139:$AK150),(($AL151*$B151)/100),0)</f>
        <v>27.894714281550847</v>
      </c>
      <c r="AN151" s="23" t="s">
        <v>8</v>
      </c>
      <c r="AO151" s="24">
        <f>$P151-$AM151</f>
        <v>3.3298912662352222</v>
      </c>
      <c r="AP151" s="2"/>
    </row>
    <row r="153" ht="13.5" thickBot="1"/>
    <row r="154" spans="1:41" ht="13.5">
      <c r="A154" s="134" t="s">
        <v>58</v>
      </c>
      <c r="B154" s="110" t="s">
        <v>5</v>
      </c>
      <c r="C154" s="166" t="s">
        <v>10</v>
      </c>
      <c r="D154" s="108" t="s">
        <v>9</v>
      </c>
      <c r="E154" s="164" t="s">
        <v>19</v>
      </c>
      <c r="F154" s="138" t="s">
        <v>59</v>
      </c>
      <c r="G154" s="139"/>
      <c r="H154" s="139"/>
      <c r="I154" s="139"/>
      <c r="J154" s="139"/>
      <c r="K154" s="139"/>
      <c r="L154" s="139"/>
      <c r="M154" s="139"/>
      <c r="N154" s="139" t="s">
        <v>11</v>
      </c>
      <c r="O154" s="139"/>
      <c r="P154" s="146"/>
      <c r="Q154" s="116" t="s">
        <v>60</v>
      </c>
      <c r="R154" s="117"/>
      <c r="S154" s="117"/>
      <c r="T154" s="117"/>
      <c r="U154" s="117"/>
      <c r="V154" s="117"/>
      <c r="W154" s="117"/>
      <c r="X154" s="117"/>
      <c r="Y154" s="117" t="s">
        <v>11</v>
      </c>
      <c r="Z154" s="117"/>
      <c r="AA154" s="118"/>
      <c r="AB154" s="144" t="s">
        <v>18</v>
      </c>
      <c r="AC154" s="114" t="s">
        <v>61</v>
      </c>
      <c r="AD154" s="115"/>
      <c r="AE154" s="115"/>
      <c r="AF154" s="115"/>
      <c r="AG154" s="115"/>
      <c r="AH154" s="115"/>
      <c r="AI154" s="115"/>
      <c r="AJ154" s="116"/>
      <c r="AK154" s="117" t="s">
        <v>11</v>
      </c>
      <c r="AL154" s="117"/>
      <c r="AM154" s="118"/>
      <c r="AN154" s="123" t="s">
        <v>7</v>
      </c>
      <c r="AO154" s="119" t="s">
        <v>12</v>
      </c>
    </row>
    <row r="155" spans="1:41" ht="33" thickBot="1">
      <c r="A155" s="135"/>
      <c r="B155" s="111"/>
      <c r="C155" s="165"/>
      <c r="D155" s="109"/>
      <c r="E155" s="165"/>
      <c r="F155" s="34" t="s">
        <v>6</v>
      </c>
      <c r="G155" s="35" t="s">
        <v>0</v>
      </c>
      <c r="H155" s="35" t="s">
        <v>1</v>
      </c>
      <c r="I155" s="35" t="s">
        <v>2</v>
      </c>
      <c r="J155" s="35" t="s">
        <v>46</v>
      </c>
      <c r="K155" s="35" t="s">
        <v>4</v>
      </c>
      <c r="L155" s="35" t="s">
        <v>47</v>
      </c>
      <c r="M155" s="35" t="s">
        <v>3</v>
      </c>
      <c r="N155" s="25" t="s">
        <v>25</v>
      </c>
      <c r="O155" s="25" t="s">
        <v>26</v>
      </c>
      <c r="P155" s="27" t="s">
        <v>37</v>
      </c>
      <c r="Q155" s="36" t="s">
        <v>6</v>
      </c>
      <c r="R155" s="37" t="s">
        <v>0</v>
      </c>
      <c r="S155" s="37" t="s">
        <v>1</v>
      </c>
      <c r="T155" s="37" t="s">
        <v>2</v>
      </c>
      <c r="U155" s="37" t="s">
        <v>46</v>
      </c>
      <c r="V155" s="37" t="s">
        <v>4</v>
      </c>
      <c r="W155" s="37" t="s">
        <v>47</v>
      </c>
      <c r="X155" s="37" t="s">
        <v>3</v>
      </c>
      <c r="Y155" s="29" t="s">
        <v>27</v>
      </c>
      <c r="Z155" s="29" t="s">
        <v>28</v>
      </c>
      <c r="AA155" s="30" t="s">
        <v>38</v>
      </c>
      <c r="AB155" s="145"/>
      <c r="AC155" s="37" t="s">
        <v>33</v>
      </c>
      <c r="AD155" s="37" t="s">
        <v>34</v>
      </c>
      <c r="AE155" s="28" t="s">
        <v>29</v>
      </c>
      <c r="AF155" s="28" t="s">
        <v>30</v>
      </c>
      <c r="AG155" s="28" t="s">
        <v>48</v>
      </c>
      <c r="AH155" s="28" t="s">
        <v>31</v>
      </c>
      <c r="AI155" s="28" t="s">
        <v>49</v>
      </c>
      <c r="AJ155" s="28" t="s">
        <v>32</v>
      </c>
      <c r="AK155" s="29" t="s">
        <v>35</v>
      </c>
      <c r="AL155" s="29" t="s">
        <v>36</v>
      </c>
      <c r="AM155" s="29" t="s">
        <v>39</v>
      </c>
      <c r="AN155" s="124"/>
      <c r="AO155" s="120"/>
    </row>
    <row r="156" spans="1:42" ht="13.5">
      <c r="A156" s="105" t="s">
        <v>75</v>
      </c>
      <c r="B156" s="31">
        <v>181</v>
      </c>
      <c r="C156" s="40" t="s">
        <v>83</v>
      </c>
      <c r="D156" s="41"/>
      <c r="E156" s="89" t="s">
        <v>127</v>
      </c>
      <c r="F156" s="87"/>
      <c r="G156" s="56"/>
      <c r="H156" s="56"/>
      <c r="I156" s="56"/>
      <c r="J156" s="56"/>
      <c r="K156" s="56"/>
      <c r="L156" s="56"/>
      <c r="M156" s="56"/>
      <c r="N156" s="42">
        <f>(3*$F156)+(2*$G156)+$H156+$I156+$J156+$K156+$L156+M156</f>
        <v>0</v>
      </c>
      <c r="O156" s="43">
        <f aca="true" t="shared" si="63" ref="O156:O166">IF($N156&lt;&gt;0,(($N156-$O$6)/($F$6-$O$6))*100,0)</f>
        <v>0</v>
      </c>
      <c r="P156" s="44">
        <f aca="true" t="shared" si="64" ref="P156:P165">($O156*$B156)/100</f>
        <v>0</v>
      </c>
      <c r="Q156" s="45">
        <v>4</v>
      </c>
      <c r="R156" s="45">
        <v>4</v>
      </c>
      <c r="S156" s="45">
        <v>4</v>
      </c>
      <c r="T156" s="45">
        <v>4</v>
      </c>
      <c r="U156" s="45">
        <v>4</v>
      </c>
      <c r="V156" s="45">
        <v>4</v>
      </c>
      <c r="W156" s="45">
        <v>2</v>
      </c>
      <c r="X156" s="45">
        <v>4</v>
      </c>
      <c r="Y156" s="46">
        <f aca="true" t="shared" si="65" ref="Y156:Y165">(3*$Q156)+(2*$R156)+$S156+$T156+$U156+$V156+$W156+$X156</f>
        <v>42</v>
      </c>
      <c r="Z156" s="73">
        <f aca="true" t="shared" si="66" ref="Z156:Z166">IF($Y156&lt;&gt;0,(($Y156-$O$6)/($F$6-$O$6))*100,0)</f>
        <v>33.33333333333333</v>
      </c>
      <c r="AA156" s="47">
        <f aca="true" t="shared" si="67" ref="AA156:AA165">($Z156*$B156)/100</f>
        <v>60.33333333333332</v>
      </c>
      <c r="AB156" s="48"/>
      <c r="AC156" s="49">
        <v>2</v>
      </c>
      <c r="AD156" s="49">
        <v>2</v>
      </c>
      <c r="AE156" s="49">
        <v>2</v>
      </c>
      <c r="AF156" s="49">
        <v>2</v>
      </c>
      <c r="AG156" s="49">
        <v>4</v>
      </c>
      <c r="AH156" s="49">
        <v>4</v>
      </c>
      <c r="AI156" s="49">
        <v>2</v>
      </c>
      <c r="AJ156" s="49">
        <v>2</v>
      </c>
      <c r="AK156" s="50">
        <f aca="true" t="shared" si="68" ref="AK156:AK165">(3*$AC156)+(2*$AD156)+$AE156+$AF156+$AG156+$AH156+$AI156+$AJ156</f>
        <v>26</v>
      </c>
      <c r="AL156" s="46">
        <f>IF($AK156&lt;&gt;0,(($AK156-$O$6)/($F$6-$O$6))*100,0)</f>
        <v>14.942528735632186</v>
      </c>
      <c r="AM156" s="47">
        <f aca="true" t="shared" si="69" ref="AM156:AM165">($AL156*$B156)/100</f>
        <v>27.045977011494255</v>
      </c>
      <c r="AN156" s="121">
        <f>$AO166-$AB166</f>
        <v>19.410269014577224</v>
      </c>
      <c r="AO156" s="112"/>
      <c r="AP156" s="2"/>
    </row>
    <row r="157" spans="1:42" ht="13.5">
      <c r="A157" s="106"/>
      <c r="B157" s="51">
        <v>181</v>
      </c>
      <c r="C157" s="52" t="s">
        <v>98</v>
      </c>
      <c r="D157" s="53"/>
      <c r="E157" s="90" t="s">
        <v>127</v>
      </c>
      <c r="F157" s="88"/>
      <c r="G157" s="63"/>
      <c r="H157" s="63"/>
      <c r="I157" s="63"/>
      <c r="J157" s="63"/>
      <c r="K157" s="63"/>
      <c r="L157" s="63"/>
      <c r="M157" s="63"/>
      <c r="N157" s="86">
        <f>(3*$F157)+(2*$G157)+$H157+$I157+$J157+$K157+$L157+M157</f>
        <v>0</v>
      </c>
      <c r="O157" s="57">
        <f t="shared" si="63"/>
        <v>0</v>
      </c>
      <c r="P157" s="58">
        <f t="shared" si="64"/>
        <v>0</v>
      </c>
      <c r="Q157" s="59">
        <v>8</v>
      </c>
      <c r="R157" s="60">
        <v>2</v>
      </c>
      <c r="S157" s="60">
        <v>4</v>
      </c>
      <c r="T157" s="60">
        <v>2</v>
      </c>
      <c r="U157" s="60">
        <v>4</v>
      </c>
      <c r="V157" s="60">
        <v>4</v>
      </c>
      <c r="W157" s="60">
        <v>2</v>
      </c>
      <c r="X157" s="60">
        <v>4</v>
      </c>
      <c r="Y157" s="46">
        <f t="shared" si="65"/>
        <v>48</v>
      </c>
      <c r="Z157" s="50">
        <f t="shared" si="66"/>
        <v>40.229885057471265</v>
      </c>
      <c r="AA157" s="47">
        <f t="shared" si="67"/>
        <v>72.81609195402298</v>
      </c>
      <c r="AB157" s="61"/>
      <c r="AC157" s="60">
        <v>2</v>
      </c>
      <c r="AD157" s="60">
        <v>2</v>
      </c>
      <c r="AE157" s="60">
        <v>2</v>
      </c>
      <c r="AF157" s="60">
        <v>1</v>
      </c>
      <c r="AG157" s="60">
        <v>4</v>
      </c>
      <c r="AH157" s="60">
        <v>4</v>
      </c>
      <c r="AI157" s="60">
        <v>2</v>
      </c>
      <c r="AJ157" s="60">
        <v>2</v>
      </c>
      <c r="AK157" s="50">
        <f t="shared" si="68"/>
        <v>25</v>
      </c>
      <c r="AL157" s="46">
        <f aca="true" t="shared" si="70" ref="AL157:AL165">IF($AK157&lt;&gt;0,(($AK157-$Q$6)/($F$6-$Q$6))*100,0)</f>
        <v>25</v>
      </c>
      <c r="AM157" s="47">
        <f t="shared" si="69"/>
        <v>45.25</v>
      </c>
      <c r="AN157" s="122"/>
      <c r="AO157" s="113"/>
      <c r="AP157" s="2"/>
    </row>
    <row r="158" spans="1:42" ht="27">
      <c r="A158" s="106"/>
      <c r="B158" s="51">
        <v>181</v>
      </c>
      <c r="C158" s="52" t="s">
        <v>101</v>
      </c>
      <c r="D158" s="53"/>
      <c r="E158" s="90" t="s">
        <v>127</v>
      </c>
      <c r="F158" s="88"/>
      <c r="G158" s="63"/>
      <c r="H158" s="63"/>
      <c r="I158" s="63"/>
      <c r="J158" s="63"/>
      <c r="K158" s="63"/>
      <c r="L158" s="63"/>
      <c r="M158" s="63"/>
      <c r="N158" s="86">
        <f aca="true" t="shared" si="71" ref="N158:N165">(3*$F158)+(2*$G158)+$H158+$I158+$J158+$K158+$L158+M158</f>
        <v>0</v>
      </c>
      <c r="O158" s="57">
        <f t="shared" si="63"/>
        <v>0</v>
      </c>
      <c r="P158" s="58">
        <f t="shared" si="64"/>
        <v>0</v>
      </c>
      <c r="Q158" s="59">
        <v>4</v>
      </c>
      <c r="R158" s="60">
        <v>4</v>
      </c>
      <c r="S158" s="60">
        <v>4</v>
      </c>
      <c r="T158" s="60">
        <v>2</v>
      </c>
      <c r="U158" s="60">
        <v>4</v>
      </c>
      <c r="V158" s="60">
        <v>4</v>
      </c>
      <c r="W158" s="60">
        <v>2</v>
      </c>
      <c r="X158" s="60">
        <v>4</v>
      </c>
      <c r="Y158" s="46">
        <f t="shared" si="65"/>
        <v>40</v>
      </c>
      <c r="Z158" s="50">
        <f t="shared" si="66"/>
        <v>31.03448275862069</v>
      </c>
      <c r="AA158" s="47">
        <f t="shared" si="67"/>
        <v>56.17241379310345</v>
      </c>
      <c r="AB158" s="61"/>
      <c r="AC158" s="60">
        <v>2</v>
      </c>
      <c r="AD158" s="60">
        <v>2</v>
      </c>
      <c r="AE158" s="60">
        <v>2</v>
      </c>
      <c r="AF158" s="60">
        <v>1</v>
      </c>
      <c r="AG158" s="60">
        <v>4</v>
      </c>
      <c r="AH158" s="60">
        <v>4</v>
      </c>
      <c r="AI158" s="60">
        <v>2</v>
      </c>
      <c r="AJ158" s="60">
        <v>2</v>
      </c>
      <c r="AK158" s="50">
        <f t="shared" si="68"/>
        <v>25</v>
      </c>
      <c r="AL158" s="46">
        <f t="shared" si="70"/>
        <v>25</v>
      </c>
      <c r="AM158" s="47">
        <f t="shared" si="69"/>
        <v>45.25</v>
      </c>
      <c r="AN158" s="122"/>
      <c r="AO158" s="113"/>
      <c r="AP158" s="2"/>
    </row>
    <row r="159" spans="1:42" ht="27">
      <c r="A159" s="106"/>
      <c r="B159" s="51">
        <v>181</v>
      </c>
      <c r="C159" s="52" t="s">
        <v>99</v>
      </c>
      <c r="D159" s="53"/>
      <c r="E159" s="90" t="s">
        <v>127</v>
      </c>
      <c r="F159" s="88"/>
      <c r="G159" s="63"/>
      <c r="H159" s="63"/>
      <c r="I159" s="63"/>
      <c r="J159" s="63"/>
      <c r="K159" s="63"/>
      <c r="L159" s="63"/>
      <c r="M159" s="63"/>
      <c r="N159" s="86">
        <f t="shared" si="71"/>
        <v>0</v>
      </c>
      <c r="O159" s="57">
        <f t="shared" si="63"/>
        <v>0</v>
      </c>
      <c r="P159" s="58">
        <f t="shared" si="64"/>
        <v>0</v>
      </c>
      <c r="Q159" s="59">
        <v>8</v>
      </c>
      <c r="R159" s="60">
        <v>2</v>
      </c>
      <c r="S159" s="60">
        <v>4</v>
      </c>
      <c r="T159" s="60">
        <v>2</v>
      </c>
      <c r="U159" s="60">
        <v>4</v>
      </c>
      <c r="V159" s="60">
        <v>4</v>
      </c>
      <c r="W159" s="60">
        <v>2</v>
      </c>
      <c r="X159" s="60">
        <v>4</v>
      </c>
      <c r="Y159" s="46">
        <f>(3*$Q159)+(2*$R159)+$S159+$T159+$U159+$V159+$W159+$X159</f>
        <v>48</v>
      </c>
      <c r="Z159" s="50">
        <f>IF($Y159&lt;&gt;0,(($Y159-$O$6)/($F$6-$O$6))*100,0)</f>
        <v>40.229885057471265</v>
      </c>
      <c r="AA159" s="47">
        <f>($Z159*$B159)/100</f>
        <v>72.81609195402298</v>
      </c>
      <c r="AB159" s="61"/>
      <c r="AC159" s="60">
        <v>4</v>
      </c>
      <c r="AD159" s="60">
        <v>2</v>
      </c>
      <c r="AE159" s="60">
        <v>2</v>
      </c>
      <c r="AF159" s="60">
        <v>1</v>
      </c>
      <c r="AG159" s="60">
        <v>4</v>
      </c>
      <c r="AH159" s="60">
        <v>4</v>
      </c>
      <c r="AI159" s="60">
        <v>2</v>
      </c>
      <c r="AJ159" s="60">
        <v>2</v>
      </c>
      <c r="AK159" s="50">
        <f t="shared" si="68"/>
        <v>31</v>
      </c>
      <c r="AL159" s="46">
        <f t="shared" si="70"/>
        <v>31</v>
      </c>
      <c r="AM159" s="47">
        <f t="shared" si="69"/>
        <v>56.11</v>
      </c>
      <c r="AN159" s="122"/>
      <c r="AO159" s="113"/>
      <c r="AP159" s="2"/>
    </row>
    <row r="160" spans="1:42" ht="13.5">
      <c r="A160" s="106"/>
      <c r="B160" s="51">
        <v>181</v>
      </c>
      <c r="C160" s="52" t="s">
        <v>91</v>
      </c>
      <c r="D160" s="53"/>
      <c r="E160" s="54" t="s">
        <v>127</v>
      </c>
      <c r="F160" s="55"/>
      <c r="G160" s="56"/>
      <c r="H160" s="56"/>
      <c r="I160" s="56"/>
      <c r="J160" s="56"/>
      <c r="K160" s="56"/>
      <c r="L160" s="56"/>
      <c r="M160" s="56"/>
      <c r="N160" s="57">
        <f t="shared" si="71"/>
        <v>0</v>
      </c>
      <c r="O160" s="57">
        <f t="shared" si="63"/>
        <v>0</v>
      </c>
      <c r="P160" s="58">
        <f t="shared" si="64"/>
        <v>0</v>
      </c>
      <c r="Q160" s="59">
        <v>4</v>
      </c>
      <c r="R160" s="60">
        <v>4</v>
      </c>
      <c r="S160" s="60">
        <v>4</v>
      </c>
      <c r="T160" s="60">
        <v>2</v>
      </c>
      <c r="U160" s="60">
        <v>4</v>
      </c>
      <c r="V160" s="60">
        <v>4</v>
      </c>
      <c r="W160" s="60">
        <v>2</v>
      </c>
      <c r="X160" s="60">
        <v>4</v>
      </c>
      <c r="Y160" s="46">
        <f t="shared" si="65"/>
        <v>40</v>
      </c>
      <c r="Z160" s="50">
        <f t="shared" si="66"/>
        <v>31.03448275862069</v>
      </c>
      <c r="AA160" s="47">
        <f t="shared" si="67"/>
        <v>56.17241379310345</v>
      </c>
      <c r="AB160" s="61"/>
      <c r="AC160" s="60">
        <v>2</v>
      </c>
      <c r="AD160" s="60">
        <v>2</v>
      </c>
      <c r="AE160" s="60">
        <v>2</v>
      </c>
      <c r="AF160" s="60">
        <v>1</v>
      </c>
      <c r="AG160" s="60">
        <v>4</v>
      </c>
      <c r="AH160" s="60">
        <v>4</v>
      </c>
      <c r="AI160" s="60">
        <v>2</v>
      </c>
      <c r="AJ160" s="60">
        <v>2</v>
      </c>
      <c r="AK160" s="50">
        <f t="shared" si="68"/>
        <v>25</v>
      </c>
      <c r="AL160" s="46">
        <f t="shared" si="70"/>
        <v>25</v>
      </c>
      <c r="AM160" s="47">
        <f t="shared" si="69"/>
        <v>45.25</v>
      </c>
      <c r="AN160" s="122"/>
      <c r="AO160" s="113"/>
      <c r="AP160" s="2"/>
    </row>
    <row r="161" spans="1:42" ht="31.5" customHeight="1">
      <c r="A161" s="106"/>
      <c r="B161" s="51">
        <v>181</v>
      </c>
      <c r="C161" s="52" t="s">
        <v>104</v>
      </c>
      <c r="D161" s="53"/>
      <c r="E161" s="54" t="s">
        <v>127</v>
      </c>
      <c r="F161" s="62"/>
      <c r="G161" s="63"/>
      <c r="H161" s="63"/>
      <c r="I161" s="63"/>
      <c r="J161" s="63"/>
      <c r="K161" s="63"/>
      <c r="L161" s="63"/>
      <c r="M161" s="63"/>
      <c r="N161" s="57">
        <f t="shared" si="71"/>
        <v>0</v>
      </c>
      <c r="O161" s="57">
        <f t="shared" si="63"/>
        <v>0</v>
      </c>
      <c r="P161" s="58">
        <f t="shared" si="64"/>
        <v>0</v>
      </c>
      <c r="Q161" s="59">
        <v>8</v>
      </c>
      <c r="R161" s="60">
        <v>2</v>
      </c>
      <c r="S161" s="60">
        <v>4</v>
      </c>
      <c r="T161" s="60">
        <v>2</v>
      </c>
      <c r="U161" s="60">
        <v>4</v>
      </c>
      <c r="V161" s="60">
        <v>4</v>
      </c>
      <c r="W161" s="60">
        <v>2</v>
      </c>
      <c r="X161" s="60">
        <v>4</v>
      </c>
      <c r="Y161" s="46">
        <f t="shared" si="65"/>
        <v>48</v>
      </c>
      <c r="Z161" s="50">
        <f t="shared" si="66"/>
        <v>40.229885057471265</v>
      </c>
      <c r="AA161" s="47">
        <f>($Z161*$B161)/100</f>
        <v>72.81609195402298</v>
      </c>
      <c r="AB161" s="61"/>
      <c r="AC161" s="60">
        <v>4</v>
      </c>
      <c r="AD161" s="60">
        <v>1</v>
      </c>
      <c r="AE161" s="60">
        <v>2</v>
      </c>
      <c r="AF161" s="60">
        <v>1</v>
      </c>
      <c r="AG161" s="60">
        <v>4</v>
      </c>
      <c r="AH161" s="60">
        <v>4</v>
      </c>
      <c r="AI161" s="60">
        <v>2</v>
      </c>
      <c r="AJ161" s="60">
        <v>2</v>
      </c>
      <c r="AK161" s="50">
        <f t="shared" si="68"/>
        <v>29</v>
      </c>
      <c r="AL161" s="46">
        <f t="shared" si="70"/>
        <v>28.999999999999996</v>
      </c>
      <c r="AM161" s="47">
        <f t="shared" si="69"/>
        <v>52.48999999999999</v>
      </c>
      <c r="AN161" s="122"/>
      <c r="AO161" s="113"/>
      <c r="AP161" s="2"/>
    </row>
    <row r="162" spans="1:42" ht="13.5">
      <c r="A162" s="106"/>
      <c r="B162" s="51">
        <v>181</v>
      </c>
      <c r="C162" s="52" t="s">
        <v>107</v>
      </c>
      <c r="D162" s="53"/>
      <c r="E162" s="54" t="s">
        <v>128</v>
      </c>
      <c r="F162" s="62">
        <v>8</v>
      </c>
      <c r="G162" s="63">
        <v>8</v>
      </c>
      <c r="H162" s="63">
        <v>4</v>
      </c>
      <c r="I162" s="63">
        <v>2</v>
      </c>
      <c r="J162" s="63">
        <v>4</v>
      </c>
      <c r="K162" s="63">
        <v>4</v>
      </c>
      <c r="L162" s="63">
        <v>2</v>
      </c>
      <c r="M162" s="63">
        <v>4</v>
      </c>
      <c r="N162" s="57">
        <f t="shared" si="71"/>
        <v>60</v>
      </c>
      <c r="O162" s="57">
        <f t="shared" si="63"/>
        <v>54.02298850574713</v>
      </c>
      <c r="P162" s="58">
        <f t="shared" si="64"/>
        <v>97.78160919540231</v>
      </c>
      <c r="Q162" s="59"/>
      <c r="R162" s="60"/>
      <c r="S162" s="60"/>
      <c r="T162" s="60"/>
      <c r="U162" s="60"/>
      <c r="V162" s="60"/>
      <c r="W162" s="60"/>
      <c r="X162" s="60"/>
      <c r="Y162" s="46">
        <f t="shared" si="65"/>
        <v>0</v>
      </c>
      <c r="Z162" s="50">
        <f t="shared" si="66"/>
        <v>0</v>
      </c>
      <c r="AA162" s="47">
        <f t="shared" si="67"/>
        <v>0</v>
      </c>
      <c r="AB162" s="61"/>
      <c r="AC162" s="60"/>
      <c r="AD162" s="60"/>
      <c r="AE162" s="60"/>
      <c r="AF162" s="60"/>
      <c r="AG162" s="60"/>
      <c r="AH162" s="60"/>
      <c r="AI162" s="60"/>
      <c r="AJ162" s="60"/>
      <c r="AK162" s="50">
        <f t="shared" si="68"/>
        <v>0</v>
      </c>
      <c r="AL162" s="46">
        <f t="shared" si="70"/>
        <v>0</v>
      </c>
      <c r="AM162" s="47">
        <f t="shared" si="69"/>
        <v>0</v>
      </c>
      <c r="AN162" s="122"/>
      <c r="AO162" s="113"/>
      <c r="AP162" s="2"/>
    </row>
    <row r="163" spans="1:42" ht="41.25">
      <c r="A163" s="106"/>
      <c r="B163" s="51">
        <v>181</v>
      </c>
      <c r="C163" s="52" t="s">
        <v>93</v>
      </c>
      <c r="D163" s="53"/>
      <c r="E163" s="54" t="s">
        <v>127</v>
      </c>
      <c r="F163" s="62"/>
      <c r="G163" s="63"/>
      <c r="H163" s="63"/>
      <c r="I163" s="63"/>
      <c r="J163" s="63"/>
      <c r="K163" s="63"/>
      <c r="L163" s="63"/>
      <c r="M163" s="63"/>
      <c r="N163" s="57">
        <f t="shared" si="71"/>
        <v>0</v>
      </c>
      <c r="O163" s="57">
        <f t="shared" si="63"/>
        <v>0</v>
      </c>
      <c r="P163" s="58">
        <f t="shared" si="64"/>
        <v>0</v>
      </c>
      <c r="Q163" s="59">
        <v>4</v>
      </c>
      <c r="R163" s="60">
        <v>4</v>
      </c>
      <c r="S163" s="60">
        <v>4</v>
      </c>
      <c r="T163" s="60">
        <v>2</v>
      </c>
      <c r="U163" s="60">
        <v>4</v>
      </c>
      <c r="V163" s="60">
        <v>4</v>
      </c>
      <c r="W163" s="60">
        <v>2</v>
      </c>
      <c r="X163" s="60">
        <v>4</v>
      </c>
      <c r="Y163" s="46">
        <f t="shared" si="65"/>
        <v>40</v>
      </c>
      <c r="Z163" s="50">
        <f t="shared" si="66"/>
        <v>31.03448275862069</v>
      </c>
      <c r="AA163" s="47">
        <f t="shared" si="67"/>
        <v>56.17241379310345</v>
      </c>
      <c r="AB163" s="61"/>
      <c r="AC163" s="60">
        <v>4</v>
      </c>
      <c r="AD163" s="60">
        <v>2</v>
      </c>
      <c r="AE163" s="60">
        <v>2</v>
      </c>
      <c r="AF163" s="60">
        <v>1</v>
      </c>
      <c r="AG163" s="60">
        <v>4</v>
      </c>
      <c r="AH163" s="60">
        <v>4</v>
      </c>
      <c r="AI163" s="60">
        <v>2</v>
      </c>
      <c r="AJ163" s="60">
        <v>2</v>
      </c>
      <c r="AK163" s="50">
        <f t="shared" si="68"/>
        <v>31</v>
      </c>
      <c r="AL163" s="46">
        <f t="shared" si="70"/>
        <v>31</v>
      </c>
      <c r="AM163" s="47">
        <f t="shared" si="69"/>
        <v>56.11</v>
      </c>
      <c r="AN163" s="122"/>
      <c r="AO163" s="113"/>
      <c r="AP163" s="2"/>
    </row>
    <row r="164" spans="1:41" ht="27">
      <c r="A164" s="106"/>
      <c r="B164" s="51">
        <v>181</v>
      </c>
      <c r="C164" s="52" t="s">
        <v>106</v>
      </c>
      <c r="D164" s="53"/>
      <c r="E164" s="54" t="s">
        <v>128</v>
      </c>
      <c r="F164" s="62">
        <v>12</v>
      </c>
      <c r="G164" s="63">
        <v>8</v>
      </c>
      <c r="H164" s="63">
        <v>4</v>
      </c>
      <c r="I164" s="63">
        <v>2</v>
      </c>
      <c r="J164" s="63">
        <v>4</v>
      </c>
      <c r="K164" s="63">
        <v>4</v>
      </c>
      <c r="L164" s="63">
        <v>2</v>
      </c>
      <c r="M164" s="63">
        <v>4</v>
      </c>
      <c r="N164" s="57">
        <f t="shared" si="71"/>
        <v>72</v>
      </c>
      <c r="O164" s="57">
        <f t="shared" si="63"/>
        <v>67.81609195402298</v>
      </c>
      <c r="P164" s="58">
        <f t="shared" si="64"/>
        <v>122.7471264367816</v>
      </c>
      <c r="Q164" s="59"/>
      <c r="R164" s="60"/>
      <c r="S164" s="60"/>
      <c r="T164" s="60"/>
      <c r="U164" s="60"/>
      <c r="V164" s="60"/>
      <c r="W164" s="60"/>
      <c r="X164" s="60"/>
      <c r="Y164" s="46">
        <f t="shared" si="65"/>
        <v>0</v>
      </c>
      <c r="Z164" s="50">
        <f t="shared" si="66"/>
        <v>0</v>
      </c>
      <c r="AA164" s="47">
        <f t="shared" si="67"/>
        <v>0</v>
      </c>
      <c r="AB164" s="61"/>
      <c r="AC164" s="60"/>
      <c r="AD164" s="60"/>
      <c r="AE164" s="60"/>
      <c r="AF164" s="60"/>
      <c r="AG164" s="60"/>
      <c r="AH164" s="60"/>
      <c r="AI164" s="60"/>
      <c r="AJ164" s="60"/>
      <c r="AK164" s="50">
        <f t="shared" si="68"/>
        <v>0</v>
      </c>
      <c r="AL164" s="46">
        <f t="shared" si="70"/>
        <v>0</v>
      </c>
      <c r="AM164" s="47">
        <f t="shared" si="69"/>
        <v>0</v>
      </c>
      <c r="AN164" s="122"/>
      <c r="AO164" s="113"/>
    </row>
    <row r="165" spans="1:41" ht="27.75" thickBot="1">
      <c r="A165" s="106"/>
      <c r="B165" s="51">
        <v>181</v>
      </c>
      <c r="C165" s="52" t="s">
        <v>94</v>
      </c>
      <c r="D165" s="53"/>
      <c r="E165" s="54" t="s">
        <v>128</v>
      </c>
      <c r="F165" s="62">
        <v>12</v>
      </c>
      <c r="G165" s="63">
        <v>8</v>
      </c>
      <c r="H165" s="63">
        <v>4</v>
      </c>
      <c r="I165" s="63">
        <v>2</v>
      </c>
      <c r="J165" s="63">
        <v>4</v>
      </c>
      <c r="K165" s="63">
        <v>4</v>
      </c>
      <c r="L165" s="63">
        <v>2</v>
      </c>
      <c r="M165" s="63">
        <v>4</v>
      </c>
      <c r="N165" s="57">
        <f t="shared" si="71"/>
        <v>72</v>
      </c>
      <c r="O165" s="79">
        <f t="shared" si="63"/>
        <v>67.81609195402298</v>
      </c>
      <c r="P165" s="58">
        <f t="shared" si="64"/>
        <v>122.7471264367816</v>
      </c>
      <c r="Q165" s="59"/>
      <c r="R165" s="60"/>
      <c r="S165" s="60"/>
      <c r="T165" s="60"/>
      <c r="U165" s="60"/>
      <c r="V165" s="60"/>
      <c r="W165" s="60"/>
      <c r="X165" s="60"/>
      <c r="Y165" s="46">
        <f t="shared" si="65"/>
        <v>0</v>
      </c>
      <c r="Z165" s="50">
        <f t="shared" si="66"/>
        <v>0</v>
      </c>
      <c r="AA165" s="47">
        <f t="shared" si="67"/>
        <v>0</v>
      </c>
      <c r="AB165" s="61"/>
      <c r="AC165" s="60"/>
      <c r="AD165" s="60"/>
      <c r="AE165" s="60"/>
      <c r="AF165" s="60"/>
      <c r="AG165" s="60"/>
      <c r="AH165" s="60"/>
      <c r="AI165" s="60"/>
      <c r="AJ165" s="60"/>
      <c r="AK165" s="50">
        <f t="shared" si="68"/>
        <v>0</v>
      </c>
      <c r="AL165" s="46">
        <f t="shared" si="70"/>
        <v>0</v>
      </c>
      <c r="AM165" s="47">
        <f t="shared" si="69"/>
        <v>0</v>
      </c>
      <c r="AN165" s="122"/>
      <c r="AO165" s="113"/>
    </row>
    <row r="166" spans="1:42" ht="14.25" thickBot="1">
      <c r="A166" s="107"/>
      <c r="B166" s="19">
        <v>181</v>
      </c>
      <c r="C166" s="161"/>
      <c r="D166" s="162"/>
      <c r="E166" s="163"/>
      <c r="F166" s="136" t="s">
        <v>21</v>
      </c>
      <c r="G166" s="126"/>
      <c r="H166" s="126"/>
      <c r="I166" s="126"/>
      <c r="J166" s="126"/>
      <c r="K166" s="126"/>
      <c r="L166" s="126"/>
      <c r="M166" s="137"/>
      <c r="N166" s="104">
        <f>IF(SUM($N156:$N165),(1-EXP(-((SUM($N156:$N165)/COUNTIF($N156:$N165,"&gt;0"))^1)))*($F$6-(MAX($N156:$N165)))*(1-1/(EXP((((COUNTIF($N156:$N165,"&gt;0")^1)-1)*0.1))))+(MAX($N156:$N165)),0)</f>
        <v>77.0755389138165</v>
      </c>
      <c r="O166" s="20">
        <f t="shared" si="63"/>
        <v>73.6500447285247</v>
      </c>
      <c r="P166" s="103">
        <f>IF(SUM($N156:$N165),(($O166*$B166)/100),0)</f>
        <v>133.30658095862972</v>
      </c>
      <c r="Q166" s="125" t="s">
        <v>20</v>
      </c>
      <c r="R166" s="126"/>
      <c r="S166" s="126"/>
      <c r="T166" s="126"/>
      <c r="U166" s="126"/>
      <c r="V166" s="126"/>
      <c r="W166" s="126"/>
      <c r="X166" s="137"/>
      <c r="Y166" s="21">
        <f>IF(SUM($Y156:$Y165),(1-EXP(-((SUM($Y156:$Y165)/COUNTIF($Y156:$Y165,"&gt;0"))^1)))*($F$6-(MAX($Y156:$Y165)))*(1-1/(EXP((((COUNTIF($Y156:$Y165,"&gt;0")^1)-1)*0.1))))+(MAX($Y156:$Y165)),0)</f>
        <v>71.46179492311063</v>
      </c>
      <c r="Z166" s="20">
        <f t="shared" si="66"/>
        <v>67.19746542886278</v>
      </c>
      <c r="AA166" s="22">
        <f>IF(SUM($Y156:$Y165),(($Z166*$B166)/100),0)</f>
        <v>121.62741242624165</v>
      </c>
      <c r="AB166" s="26">
        <f>+P166-AA166</f>
        <v>11.679168532388076</v>
      </c>
      <c r="AC166" s="81" t="s">
        <v>6</v>
      </c>
      <c r="AD166" s="125" t="s">
        <v>22</v>
      </c>
      <c r="AE166" s="126"/>
      <c r="AF166" s="126"/>
      <c r="AG166" s="126"/>
      <c r="AH166" s="126"/>
      <c r="AI166" s="126"/>
      <c r="AJ166" s="127"/>
      <c r="AK166" s="20">
        <f>IF(SUM($AK156:$AK165),(1-EXP(-((SUM($AK156:$AK165)/COUNTIF($AK156:$AK165,"&gt;0"))^1)))*($F$6-(MAX($AK156:$AK165)))*(1-1/(EXP((((COUNTIF($AK156:$AK165,"&gt;0")^1)-1)*0.1))))+(MAX($AK156:$AK165)),0)</f>
        <v>62.13199710947406</v>
      </c>
      <c r="AL166" s="20">
        <f>IF($AK166&lt;&gt;0,(($AK166-$O$6)/($F$6-$O$6))*100,0)</f>
        <v>56.47355989594719</v>
      </c>
      <c r="AM166" s="22">
        <f>IF(SUM($AK156:$AK165),(($AL166*$B166)/100),0)</f>
        <v>102.21714341166442</v>
      </c>
      <c r="AN166" s="23" t="s">
        <v>8</v>
      </c>
      <c r="AO166" s="24">
        <f>$P166-$AM166</f>
        <v>31.0894375469653</v>
      </c>
      <c r="AP166" s="2"/>
    </row>
    <row r="168" ht="13.5" thickBot="1"/>
    <row r="169" spans="1:41" ht="13.5">
      <c r="A169" s="134" t="s">
        <v>58</v>
      </c>
      <c r="B169" s="110" t="s">
        <v>5</v>
      </c>
      <c r="C169" s="166" t="s">
        <v>10</v>
      </c>
      <c r="D169" s="108" t="s">
        <v>9</v>
      </c>
      <c r="E169" s="164" t="s">
        <v>19</v>
      </c>
      <c r="F169" s="138" t="s">
        <v>59</v>
      </c>
      <c r="G169" s="139"/>
      <c r="H169" s="139"/>
      <c r="I169" s="139"/>
      <c r="J169" s="139"/>
      <c r="K169" s="139"/>
      <c r="L169" s="139"/>
      <c r="M169" s="139"/>
      <c r="N169" s="139" t="s">
        <v>11</v>
      </c>
      <c r="O169" s="139"/>
      <c r="P169" s="146"/>
      <c r="Q169" s="116" t="s">
        <v>60</v>
      </c>
      <c r="R169" s="117"/>
      <c r="S169" s="117"/>
      <c r="T169" s="117"/>
      <c r="U169" s="117"/>
      <c r="V169" s="117"/>
      <c r="W169" s="117"/>
      <c r="X169" s="117"/>
      <c r="Y169" s="117" t="s">
        <v>11</v>
      </c>
      <c r="Z169" s="117"/>
      <c r="AA169" s="118"/>
      <c r="AB169" s="144" t="s">
        <v>18</v>
      </c>
      <c r="AC169" s="114" t="s">
        <v>61</v>
      </c>
      <c r="AD169" s="115"/>
      <c r="AE169" s="115"/>
      <c r="AF169" s="115"/>
      <c r="AG169" s="115"/>
      <c r="AH169" s="115"/>
      <c r="AI169" s="115"/>
      <c r="AJ169" s="116"/>
      <c r="AK169" s="117" t="s">
        <v>11</v>
      </c>
      <c r="AL169" s="117"/>
      <c r="AM169" s="118"/>
      <c r="AN169" s="123" t="s">
        <v>7</v>
      </c>
      <c r="AO169" s="119" t="s">
        <v>12</v>
      </c>
    </row>
    <row r="170" spans="1:41" ht="33" thickBot="1">
      <c r="A170" s="135"/>
      <c r="B170" s="111"/>
      <c r="C170" s="165"/>
      <c r="D170" s="109"/>
      <c r="E170" s="165"/>
      <c r="F170" s="34" t="s">
        <v>6</v>
      </c>
      <c r="G170" s="35" t="s">
        <v>0</v>
      </c>
      <c r="H170" s="35" t="s">
        <v>1</v>
      </c>
      <c r="I170" s="35" t="s">
        <v>2</v>
      </c>
      <c r="J170" s="35" t="s">
        <v>46</v>
      </c>
      <c r="K170" s="35" t="s">
        <v>4</v>
      </c>
      <c r="L170" s="35" t="s">
        <v>47</v>
      </c>
      <c r="M170" s="35" t="s">
        <v>3</v>
      </c>
      <c r="N170" s="25" t="s">
        <v>25</v>
      </c>
      <c r="O170" s="25" t="s">
        <v>26</v>
      </c>
      <c r="P170" s="27" t="s">
        <v>37</v>
      </c>
      <c r="Q170" s="36" t="s">
        <v>6</v>
      </c>
      <c r="R170" s="37" t="s">
        <v>0</v>
      </c>
      <c r="S170" s="37" t="s">
        <v>1</v>
      </c>
      <c r="T170" s="37" t="s">
        <v>2</v>
      </c>
      <c r="U170" s="37" t="s">
        <v>46</v>
      </c>
      <c r="V170" s="37" t="s">
        <v>4</v>
      </c>
      <c r="W170" s="37" t="s">
        <v>47</v>
      </c>
      <c r="X170" s="37" t="s">
        <v>3</v>
      </c>
      <c r="Y170" s="29" t="s">
        <v>27</v>
      </c>
      <c r="Z170" s="29" t="s">
        <v>28</v>
      </c>
      <c r="AA170" s="30" t="s">
        <v>38</v>
      </c>
      <c r="AB170" s="145"/>
      <c r="AC170" s="37" t="s">
        <v>33</v>
      </c>
      <c r="AD170" s="37" t="s">
        <v>34</v>
      </c>
      <c r="AE170" s="28" t="s">
        <v>29</v>
      </c>
      <c r="AF170" s="28" t="s">
        <v>30</v>
      </c>
      <c r="AG170" s="28" t="s">
        <v>48</v>
      </c>
      <c r="AH170" s="28" t="s">
        <v>31</v>
      </c>
      <c r="AI170" s="28" t="s">
        <v>49</v>
      </c>
      <c r="AJ170" s="28" t="s">
        <v>32</v>
      </c>
      <c r="AK170" s="29" t="s">
        <v>35</v>
      </c>
      <c r="AL170" s="29" t="s">
        <v>36</v>
      </c>
      <c r="AM170" s="29" t="s">
        <v>39</v>
      </c>
      <c r="AN170" s="124"/>
      <c r="AO170" s="120"/>
    </row>
    <row r="171" spans="1:42" ht="41.25">
      <c r="A171" s="105" t="s">
        <v>76</v>
      </c>
      <c r="B171" s="31">
        <v>52</v>
      </c>
      <c r="C171" s="40" t="s">
        <v>111</v>
      </c>
      <c r="D171" s="41"/>
      <c r="E171" s="89" t="s">
        <v>127</v>
      </c>
      <c r="F171" s="87"/>
      <c r="G171" s="56"/>
      <c r="H171" s="56"/>
      <c r="I171" s="56"/>
      <c r="J171" s="56"/>
      <c r="K171" s="56"/>
      <c r="L171" s="56"/>
      <c r="M171" s="56"/>
      <c r="N171" s="42">
        <f>(3*$F171)+(2*$G171)+$H171+$I171+$J171+$K171+$L171+M171</f>
        <v>0</v>
      </c>
      <c r="O171" s="43">
        <f aca="true" t="shared" si="72" ref="O171:O185">IF($N171&lt;&gt;0,(($N171-$O$6)/($F$6-$O$6))*100,0)</f>
        <v>0</v>
      </c>
      <c r="P171" s="44">
        <f aca="true" t="shared" si="73" ref="P171:P184">($O171*$B171)/100</f>
        <v>0</v>
      </c>
      <c r="Q171" s="45">
        <v>4</v>
      </c>
      <c r="R171" s="45">
        <v>4</v>
      </c>
      <c r="S171" s="45">
        <v>4</v>
      </c>
      <c r="T171" s="45">
        <v>2</v>
      </c>
      <c r="U171" s="45">
        <v>4</v>
      </c>
      <c r="V171" s="45">
        <v>4</v>
      </c>
      <c r="W171" s="45">
        <v>2</v>
      </c>
      <c r="X171" s="45">
        <v>4</v>
      </c>
      <c r="Y171" s="46">
        <f aca="true" t="shared" si="74" ref="Y171:Y184">(3*$Q171)+(2*$R171)+$S171+$T171+$U171+$V171+$W171+$X171</f>
        <v>40</v>
      </c>
      <c r="Z171" s="73">
        <f aca="true" t="shared" si="75" ref="Z171:Z185">IF($Y171&lt;&gt;0,(($Y171-$O$6)/($F$6-$O$6))*100,0)</f>
        <v>31.03448275862069</v>
      </c>
      <c r="AA171" s="47">
        <f aca="true" t="shared" si="76" ref="AA171:AA184">($Z171*$B171)/100</f>
        <v>16.137931034482758</v>
      </c>
      <c r="AB171" s="48"/>
      <c r="AC171" s="49">
        <v>2</v>
      </c>
      <c r="AD171" s="49">
        <v>2</v>
      </c>
      <c r="AE171" s="49">
        <v>2</v>
      </c>
      <c r="AF171" s="49">
        <v>1</v>
      </c>
      <c r="AG171" s="49">
        <v>4</v>
      </c>
      <c r="AH171" s="49">
        <v>4</v>
      </c>
      <c r="AI171" s="49">
        <v>2</v>
      </c>
      <c r="AJ171" s="49">
        <v>2</v>
      </c>
      <c r="AK171" s="50">
        <f aca="true" t="shared" si="77" ref="AK171:AK184">(3*$AC171)+(2*$AD171)+$AE171+$AF171+$AG171+$AH171+$AI171+$AJ171</f>
        <v>25</v>
      </c>
      <c r="AL171" s="46">
        <f>IF($AK171&lt;&gt;0,(($AK171-$O$6)/($F$6-$O$6))*100,0)</f>
        <v>13.793103448275861</v>
      </c>
      <c r="AM171" s="47">
        <f aca="true" t="shared" si="78" ref="AM171:AM184">($AL171*$B171)/100</f>
        <v>7.1724137931034475</v>
      </c>
      <c r="AN171" s="121">
        <f>$AO185-$AB185</f>
        <v>13.050866608991392</v>
      </c>
      <c r="AO171" s="112"/>
      <c r="AP171" s="2"/>
    </row>
    <row r="172" spans="1:42" ht="27">
      <c r="A172" s="106"/>
      <c r="B172" s="51">
        <v>52</v>
      </c>
      <c r="C172" s="52" t="s">
        <v>112</v>
      </c>
      <c r="D172" s="53"/>
      <c r="E172" s="90" t="s">
        <v>128</v>
      </c>
      <c r="F172" s="88">
        <v>12</v>
      </c>
      <c r="G172" s="63">
        <v>8</v>
      </c>
      <c r="H172" s="63">
        <v>4</v>
      </c>
      <c r="I172" s="63">
        <v>2</v>
      </c>
      <c r="J172" s="63">
        <v>4</v>
      </c>
      <c r="K172" s="63">
        <v>4</v>
      </c>
      <c r="L172" s="63">
        <v>2</v>
      </c>
      <c r="M172" s="63">
        <v>4</v>
      </c>
      <c r="N172" s="86">
        <f>(3*$F172)+(2*$G172)+$H172+$I172+$J172+$K172+$L172+M172</f>
        <v>72</v>
      </c>
      <c r="O172" s="57">
        <f t="shared" si="72"/>
        <v>67.81609195402298</v>
      </c>
      <c r="P172" s="58">
        <f t="shared" si="73"/>
        <v>35.26436781609195</v>
      </c>
      <c r="Q172" s="59"/>
      <c r="R172" s="60"/>
      <c r="S172" s="60"/>
      <c r="T172" s="60"/>
      <c r="U172" s="60"/>
      <c r="V172" s="60"/>
      <c r="W172" s="60"/>
      <c r="X172" s="60"/>
      <c r="Y172" s="46">
        <f t="shared" si="74"/>
        <v>0</v>
      </c>
      <c r="Z172" s="50">
        <f t="shared" si="75"/>
        <v>0</v>
      </c>
      <c r="AA172" s="47">
        <f t="shared" si="76"/>
        <v>0</v>
      </c>
      <c r="AB172" s="61"/>
      <c r="AC172" s="60"/>
      <c r="AD172" s="60"/>
      <c r="AE172" s="60"/>
      <c r="AF172" s="60"/>
      <c r="AG172" s="60"/>
      <c r="AH172" s="60"/>
      <c r="AI172" s="60"/>
      <c r="AJ172" s="60"/>
      <c r="AK172" s="50">
        <f t="shared" si="77"/>
        <v>0</v>
      </c>
      <c r="AL172" s="46">
        <f aca="true" t="shared" si="79" ref="AL172:AL184">IF($AK172&lt;&gt;0,(($AK172-$Q$6)/($F$6-$Q$6))*100,0)</f>
        <v>0</v>
      </c>
      <c r="AM172" s="47">
        <f t="shared" si="78"/>
        <v>0</v>
      </c>
      <c r="AN172" s="122"/>
      <c r="AO172" s="113"/>
      <c r="AP172" s="2"/>
    </row>
    <row r="173" spans="1:42" ht="13.5">
      <c r="A173" s="106"/>
      <c r="B173" s="51">
        <v>52</v>
      </c>
      <c r="C173" s="52" t="s">
        <v>83</v>
      </c>
      <c r="D173" s="53"/>
      <c r="E173" s="90" t="s">
        <v>127</v>
      </c>
      <c r="F173" s="88"/>
      <c r="G173" s="63"/>
      <c r="H173" s="63"/>
      <c r="I173" s="63"/>
      <c r="J173" s="63"/>
      <c r="K173" s="63"/>
      <c r="L173" s="63"/>
      <c r="M173" s="63"/>
      <c r="N173" s="86">
        <f aca="true" t="shared" si="80" ref="N173:N184">(3*$F173)+(2*$G173)+$H173+$I173+$J173+$K173+$L173+M173</f>
        <v>0</v>
      </c>
      <c r="O173" s="57">
        <f t="shared" si="72"/>
        <v>0</v>
      </c>
      <c r="P173" s="58">
        <f t="shared" si="73"/>
        <v>0</v>
      </c>
      <c r="Q173" s="59">
        <v>8</v>
      </c>
      <c r="R173" s="60">
        <v>4</v>
      </c>
      <c r="S173" s="60">
        <v>4</v>
      </c>
      <c r="T173" s="60">
        <v>4</v>
      </c>
      <c r="U173" s="60">
        <v>4</v>
      </c>
      <c r="V173" s="60">
        <v>4</v>
      </c>
      <c r="W173" s="60">
        <v>2</v>
      </c>
      <c r="X173" s="60">
        <v>4</v>
      </c>
      <c r="Y173" s="46">
        <f t="shared" si="74"/>
        <v>54</v>
      </c>
      <c r="Z173" s="50">
        <f t="shared" si="75"/>
        <v>47.12643678160919</v>
      </c>
      <c r="AA173" s="47">
        <f t="shared" si="76"/>
        <v>24.50574712643678</v>
      </c>
      <c r="AB173" s="61"/>
      <c r="AC173" s="60">
        <v>4</v>
      </c>
      <c r="AD173" s="60">
        <v>2</v>
      </c>
      <c r="AE173" s="60">
        <v>2</v>
      </c>
      <c r="AF173" s="60">
        <v>2</v>
      </c>
      <c r="AG173" s="60">
        <v>4</v>
      </c>
      <c r="AH173" s="60">
        <v>4</v>
      </c>
      <c r="AI173" s="60">
        <v>2</v>
      </c>
      <c r="AJ173" s="60">
        <v>2</v>
      </c>
      <c r="AK173" s="50">
        <f t="shared" si="77"/>
        <v>32</v>
      </c>
      <c r="AL173" s="46">
        <f t="shared" si="79"/>
        <v>32</v>
      </c>
      <c r="AM173" s="47">
        <f t="shared" si="78"/>
        <v>16.64</v>
      </c>
      <c r="AN173" s="122"/>
      <c r="AO173" s="113"/>
      <c r="AP173" s="2"/>
    </row>
    <row r="174" spans="1:42" ht="13.5">
      <c r="A174" s="106"/>
      <c r="B174" s="51">
        <v>52</v>
      </c>
      <c r="C174" s="52" t="s">
        <v>98</v>
      </c>
      <c r="D174" s="53"/>
      <c r="E174" s="90" t="s">
        <v>127</v>
      </c>
      <c r="F174" s="88"/>
      <c r="G174" s="63"/>
      <c r="H174" s="63"/>
      <c r="I174" s="63"/>
      <c r="J174" s="63"/>
      <c r="K174" s="63"/>
      <c r="L174" s="63"/>
      <c r="M174" s="63"/>
      <c r="N174" s="86">
        <f t="shared" si="80"/>
        <v>0</v>
      </c>
      <c r="O174" s="57">
        <f t="shared" si="72"/>
        <v>0</v>
      </c>
      <c r="P174" s="58">
        <f t="shared" si="73"/>
        <v>0</v>
      </c>
      <c r="Q174" s="59">
        <v>8</v>
      </c>
      <c r="R174" s="60">
        <v>2</v>
      </c>
      <c r="S174" s="60">
        <v>4</v>
      </c>
      <c r="T174" s="60">
        <v>2</v>
      </c>
      <c r="U174" s="60">
        <v>4</v>
      </c>
      <c r="V174" s="60">
        <v>4</v>
      </c>
      <c r="W174" s="60">
        <v>2</v>
      </c>
      <c r="X174" s="60">
        <v>4</v>
      </c>
      <c r="Y174" s="46">
        <f t="shared" si="74"/>
        <v>48</v>
      </c>
      <c r="Z174" s="50">
        <f t="shared" si="75"/>
        <v>40.229885057471265</v>
      </c>
      <c r="AA174" s="47">
        <f t="shared" si="76"/>
        <v>20.919540229885055</v>
      </c>
      <c r="AB174" s="61"/>
      <c r="AC174" s="60">
        <v>4</v>
      </c>
      <c r="AD174" s="60">
        <v>2</v>
      </c>
      <c r="AE174" s="60">
        <v>2</v>
      </c>
      <c r="AF174" s="60">
        <v>2</v>
      </c>
      <c r="AG174" s="60">
        <v>4</v>
      </c>
      <c r="AH174" s="60">
        <v>4</v>
      </c>
      <c r="AI174" s="60">
        <v>2</v>
      </c>
      <c r="AJ174" s="60">
        <v>2</v>
      </c>
      <c r="AK174" s="50">
        <f t="shared" si="77"/>
        <v>32</v>
      </c>
      <c r="AL174" s="46">
        <f t="shared" si="79"/>
        <v>32</v>
      </c>
      <c r="AM174" s="47">
        <f t="shared" si="78"/>
        <v>16.64</v>
      </c>
      <c r="AN174" s="122"/>
      <c r="AO174" s="113"/>
      <c r="AP174" s="2"/>
    </row>
    <row r="175" spans="1:42" ht="27">
      <c r="A175" s="106"/>
      <c r="B175" s="51">
        <v>52</v>
      </c>
      <c r="C175" s="52" t="s">
        <v>101</v>
      </c>
      <c r="D175" s="53"/>
      <c r="E175" s="54" t="s">
        <v>127</v>
      </c>
      <c r="F175" s="55"/>
      <c r="G175" s="56"/>
      <c r="H175" s="56"/>
      <c r="I175" s="56"/>
      <c r="J175" s="56"/>
      <c r="K175" s="56"/>
      <c r="L175" s="56"/>
      <c r="M175" s="56"/>
      <c r="N175" s="57">
        <f t="shared" si="80"/>
        <v>0</v>
      </c>
      <c r="O175" s="57">
        <f t="shared" si="72"/>
        <v>0</v>
      </c>
      <c r="P175" s="58">
        <f t="shared" si="73"/>
        <v>0</v>
      </c>
      <c r="Q175" s="59">
        <v>4</v>
      </c>
      <c r="R175" s="60">
        <v>2</v>
      </c>
      <c r="S175" s="60">
        <v>4</v>
      </c>
      <c r="T175" s="60">
        <v>2</v>
      </c>
      <c r="U175" s="60">
        <v>4</v>
      </c>
      <c r="V175" s="60">
        <v>4</v>
      </c>
      <c r="W175" s="60">
        <v>2</v>
      </c>
      <c r="X175" s="60">
        <v>4</v>
      </c>
      <c r="Y175" s="46">
        <f t="shared" si="74"/>
        <v>36</v>
      </c>
      <c r="Z175" s="50">
        <f t="shared" si="75"/>
        <v>26.436781609195403</v>
      </c>
      <c r="AA175" s="47">
        <f t="shared" si="76"/>
        <v>13.74712643678161</v>
      </c>
      <c r="AB175" s="61"/>
      <c r="AC175" s="60">
        <v>2</v>
      </c>
      <c r="AD175" s="60">
        <v>2</v>
      </c>
      <c r="AE175" s="60">
        <v>2</v>
      </c>
      <c r="AF175" s="60">
        <v>2</v>
      </c>
      <c r="AG175" s="60">
        <v>4</v>
      </c>
      <c r="AH175" s="60">
        <v>4</v>
      </c>
      <c r="AI175" s="60">
        <v>2</v>
      </c>
      <c r="AJ175" s="60">
        <v>2</v>
      </c>
      <c r="AK175" s="50">
        <f t="shared" si="77"/>
        <v>26</v>
      </c>
      <c r="AL175" s="46">
        <f t="shared" si="79"/>
        <v>26</v>
      </c>
      <c r="AM175" s="47">
        <f t="shared" si="78"/>
        <v>13.52</v>
      </c>
      <c r="AN175" s="122"/>
      <c r="AO175" s="113"/>
      <c r="AP175" s="2"/>
    </row>
    <row r="176" spans="1:42" ht="27">
      <c r="A176" s="106"/>
      <c r="B176" s="51">
        <v>52</v>
      </c>
      <c r="C176" s="52" t="s">
        <v>99</v>
      </c>
      <c r="D176" s="53"/>
      <c r="E176" s="54" t="s">
        <v>127</v>
      </c>
      <c r="F176" s="62"/>
      <c r="G176" s="63"/>
      <c r="H176" s="63"/>
      <c r="I176" s="63"/>
      <c r="J176" s="63"/>
      <c r="K176" s="63"/>
      <c r="L176" s="63"/>
      <c r="M176" s="63"/>
      <c r="N176" s="57">
        <f t="shared" si="80"/>
        <v>0</v>
      </c>
      <c r="O176" s="57">
        <f t="shared" si="72"/>
        <v>0</v>
      </c>
      <c r="P176" s="58">
        <f t="shared" si="73"/>
        <v>0</v>
      </c>
      <c r="Q176" s="59">
        <v>4</v>
      </c>
      <c r="R176" s="60">
        <v>4</v>
      </c>
      <c r="S176" s="60">
        <v>4</v>
      </c>
      <c r="T176" s="60">
        <v>2</v>
      </c>
      <c r="U176" s="60">
        <v>4</v>
      </c>
      <c r="V176" s="60">
        <v>4</v>
      </c>
      <c r="W176" s="60">
        <v>2</v>
      </c>
      <c r="X176" s="60">
        <v>4</v>
      </c>
      <c r="Y176" s="46">
        <f t="shared" si="74"/>
        <v>40</v>
      </c>
      <c r="Z176" s="50">
        <f t="shared" si="75"/>
        <v>31.03448275862069</v>
      </c>
      <c r="AA176" s="47">
        <f t="shared" si="76"/>
        <v>16.137931034482758</v>
      </c>
      <c r="AB176" s="61"/>
      <c r="AC176" s="60">
        <v>2</v>
      </c>
      <c r="AD176" s="60">
        <v>2</v>
      </c>
      <c r="AE176" s="60">
        <v>2</v>
      </c>
      <c r="AF176" s="60">
        <v>2</v>
      </c>
      <c r="AG176" s="60">
        <v>4</v>
      </c>
      <c r="AH176" s="60">
        <v>4</v>
      </c>
      <c r="AI176" s="60">
        <v>2</v>
      </c>
      <c r="AJ176" s="60">
        <v>2</v>
      </c>
      <c r="AK176" s="50">
        <f t="shared" si="77"/>
        <v>26</v>
      </c>
      <c r="AL176" s="46">
        <f t="shared" si="79"/>
        <v>26</v>
      </c>
      <c r="AM176" s="47">
        <f t="shared" si="78"/>
        <v>13.52</v>
      </c>
      <c r="AN176" s="122"/>
      <c r="AO176" s="113"/>
      <c r="AP176" s="2"/>
    </row>
    <row r="177" spans="1:41" ht="13.5">
      <c r="A177" s="106"/>
      <c r="B177" s="51">
        <v>52</v>
      </c>
      <c r="C177" s="52" t="s">
        <v>113</v>
      </c>
      <c r="D177" s="53"/>
      <c r="E177" s="54" t="s">
        <v>128</v>
      </c>
      <c r="F177" s="62">
        <v>12</v>
      </c>
      <c r="G177" s="63">
        <v>8</v>
      </c>
      <c r="H177" s="63">
        <v>4</v>
      </c>
      <c r="I177" s="63">
        <v>2</v>
      </c>
      <c r="J177" s="63">
        <v>4</v>
      </c>
      <c r="K177" s="63">
        <v>4</v>
      </c>
      <c r="L177" s="63">
        <v>2</v>
      </c>
      <c r="M177" s="63">
        <v>4</v>
      </c>
      <c r="N177" s="57">
        <f t="shared" si="80"/>
        <v>72</v>
      </c>
      <c r="O177" s="57">
        <f t="shared" si="72"/>
        <v>67.81609195402298</v>
      </c>
      <c r="P177" s="58">
        <f t="shared" si="73"/>
        <v>35.26436781609195</v>
      </c>
      <c r="Q177" s="59"/>
      <c r="R177" s="60"/>
      <c r="S177" s="60"/>
      <c r="T177" s="60"/>
      <c r="U177" s="60"/>
      <c r="V177" s="60"/>
      <c r="W177" s="60"/>
      <c r="X177" s="60"/>
      <c r="Y177" s="46">
        <f t="shared" si="74"/>
        <v>0</v>
      </c>
      <c r="Z177" s="50">
        <f t="shared" si="75"/>
        <v>0</v>
      </c>
      <c r="AA177" s="47">
        <f t="shared" si="76"/>
        <v>0</v>
      </c>
      <c r="AB177" s="61"/>
      <c r="AC177" s="60"/>
      <c r="AD177" s="60"/>
      <c r="AE177" s="60"/>
      <c r="AF177" s="60"/>
      <c r="AG177" s="60"/>
      <c r="AH177" s="60"/>
      <c r="AI177" s="60"/>
      <c r="AJ177" s="60"/>
      <c r="AK177" s="50">
        <f t="shared" si="77"/>
        <v>0</v>
      </c>
      <c r="AL177" s="46">
        <f t="shared" si="79"/>
        <v>0</v>
      </c>
      <c r="AM177" s="47">
        <f t="shared" si="78"/>
        <v>0</v>
      </c>
      <c r="AN177" s="122"/>
      <c r="AO177" s="113"/>
    </row>
    <row r="178" spans="1:41" ht="13.5">
      <c r="A178" s="106"/>
      <c r="B178" s="51">
        <v>52</v>
      </c>
      <c r="C178" s="52" t="s">
        <v>95</v>
      </c>
      <c r="D178" s="53"/>
      <c r="E178" s="54" t="s">
        <v>128</v>
      </c>
      <c r="F178" s="62">
        <v>8</v>
      </c>
      <c r="G178" s="63">
        <v>8</v>
      </c>
      <c r="H178" s="63">
        <v>4</v>
      </c>
      <c r="I178" s="63">
        <v>2</v>
      </c>
      <c r="J178" s="63">
        <v>4</v>
      </c>
      <c r="K178" s="63">
        <v>4</v>
      </c>
      <c r="L178" s="63">
        <v>2</v>
      </c>
      <c r="M178" s="63">
        <v>4</v>
      </c>
      <c r="N178" s="57">
        <f t="shared" si="80"/>
        <v>60</v>
      </c>
      <c r="O178" s="57">
        <f t="shared" si="72"/>
        <v>54.02298850574713</v>
      </c>
      <c r="P178" s="58">
        <f t="shared" si="73"/>
        <v>28.091954022988507</v>
      </c>
      <c r="Q178" s="59"/>
      <c r="R178" s="60"/>
      <c r="S178" s="60"/>
      <c r="T178" s="60"/>
      <c r="U178" s="60"/>
      <c r="V178" s="60"/>
      <c r="W178" s="60"/>
      <c r="X178" s="60"/>
      <c r="Y178" s="46">
        <f t="shared" si="74"/>
        <v>0</v>
      </c>
      <c r="Z178" s="50">
        <f t="shared" si="75"/>
        <v>0</v>
      </c>
      <c r="AA178" s="47">
        <f t="shared" si="76"/>
        <v>0</v>
      </c>
      <c r="AB178" s="61"/>
      <c r="AC178" s="60"/>
      <c r="AD178" s="60"/>
      <c r="AE178" s="60"/>
      <c r="AF178" s="60"/>
      <c r="AG178" s="60"/>
      <c r="AH178" s="60"/>
      <c r="AI178" s="60"/>
      <c r="AJ178" s="60"/>
      <c r="AK178" s="50">
        <f t="shared" si="77"/>
        <v>0</v>
      </c>
      <c r="AL178" s="46">
        <f t="shared" si="79"/>
        <v>0</v>
      </c>
      <c r="AM178" s="47">
        <f t="shared" si="78"/>
        <v>0</v>
      </c>
      <c r="AN178" s="122"/>
      <c r="AO178" s="113"/>
    </row>
    <row r="179" spans="1:41" ht="13.5">
      <c r="A179" s="106"/>
      <c r="B179" s="51">
        <v>52</v>
      </c>
      <c r="C179" s="52" t="s">
        <v>105</v>
      </c>
      <c r="D179" s="53"/>
      <c r="E179" s="54" t="s">
        <v>128</v>
      </c>
      <c r="F179" s="62">
        <v>8</v>
      </c>
      <c r="G179" s="63">
        <v>8</v>
      </c>
      <c r="H179" s="63">
        <v>4</v>
      </c>
      <c r="I179" s="63">
        <v>2</v>
      </c>
      <c r="J179" s="63">
        <v>4</v>
      </c>
      <c r="K179" s="63">
        <v>4</v>
      </c>
      <c r="L179" s="63">
        <v>2</v>
      </c>
      <c r="M179" s="63">
        <v>4</v>
      </c>
      <c r="N179" s="57">
        <f t="shared" si="80"/>
        <v>60</v>
      </c>
      <c r="O179" s="57">
        <f t="shared" si="72"/>
        <v>54.02298850574713</v>
      </c>
      <c r="P179" s="58">
        <f t="shared" si="73"/>
        <v>28.091954022988507</v>
      </c>
      <c r="Q179" s="59"/>
      <c r="R179" s="60"/>
      <c r="S179" s="60"/>
      <c r="T179" s="60"/>
      <c r="U179" s="60"/>
      <c r="V179" s="60"/>
      <c r="W179" s="60"/>
      <c r="X179" s="60"/>
      <c r="Y179" s="46">
        <f t="shared" si="74"/>
        <v>0</v>
      </c>
      <c r="Z179" s="50">
        <f t="shared" si="75"/>
        <v>0</v>
      </c>
      <c r="AA179" s="47">
        <f t="shared" si="76"/>
        <v>0</v>
      </c>
      <c r="AB179" s="61"/>
      <c r="AC179" s="60"/>
      <c r="AD179" s="60"/>
      <c r="AE179" s="60"/>
      <c r="AF179" s="60"/>
      <c r="AG179" s="60"/>
      <c r="AH179" s="60"/>
      <c r="AI179" s="60"/>
      <c r="AJ179" s="60"/>
      <c r="AK179" s="50">
        <f t="shared" si="77"/>
        <v>0</v>
      </c>
      <c r="AL179" s="46">
        <f t="shared" si="79"/>
        <v>0</v>
      </c>
      <c r="AM179" s="47">
        <f t="shared" si="78"/>
        <v>0</v>
      </c>
      <c r="AN179" s="122"/>
      <c r="AO179" s="113"/>
    </row>
    <row r="180" spans="1:41" ht="13.5">
      <c r="A180" s="106"/>
      <c r="B180" s="51">
        <v>52</v>
      </c>
      <c r="C180" s="52" t="s">
        <v>89</v>
      </c>
      <c r="D180" s="53"/>
      <c r="E180" s="54" t="s">
        <v>128</v>
      </c>
      <c r="F180" s="62">
        <v>8</v>
      </c>
      <c r="G180" s="63">
        <v>8</v>
      </c>
      <c r="H180" s="63">
        <v>4</v>
      </c>
      <c r="I180" s="63">
        <v>2</v>
      </c>
      <c r="J180" s="63">
        <v>4</v>
      </c>
      <c r="K180" s="63">
        <v>4</v>
      </c>
      <c r="L180" s="63">
        <v>2</v>
      </c>
      <c r="M180" s="63">
        <v>4</v>
      </c>
      <c r="N180" s="57">
        <f t="shared" si="80"/>
        <v>60</v>
      </c>
      <c r="O180" s="57">
        <f t="shared" si="72"/>
        <v>54.02298850574713</v>
      </c>
      <c r="P180" s="58">
        <f t="shared" si="73"/>
        <v>28.091954022988507</v>
      </c>
      <c r="Q180" s="59"/>
      <c r="R180" s="60"/>
      <c r="S180" s="60"/>
      <c r="T180" s="60"/>
      <c r="U180" s="60"/>
      <c r="V180" s="60"/>
      <c r="W180" s="60"/>
      <c r="X180" s="60"/>
      <c r="Y180" s="46">
        <f t="shared" si="74"/>
        <v>0</v>
      </c>
      <c r="Z180" s="50">
        <f t="shared" si="75"/>
        <v>0</v>
      </c>
      <c r="AA180" s="47">
        <f t="shared" si="76"/>
        <v>0</v>
      </c>
      <c r="AB180" s="61"/>
      <c r="AC180" s="60"/>
      <c r="AD180" s="60"/>
      <c r="AE180" s="60"/>
      <c r="AF180" s="60"/>
      <c r="AG180" s="60"/>
      <c r="AH180" s="60"/>
      <c r="AI180" s="60"/>
      <c r="AJ180" s="60"/>
      <c r="AK180" s="50">
        <f t="shared" si="77"/>
        <v>0</v>
      </c>
      <c r="AL180" s="46">
        <f t="shared" si="79"/>
        <v>0</v>
      </c>
      <c r="AM180" s="47">
        <f t="shared" si="78"/>
        <v>0</v>
      </c>
      <c r="AN180" s="122"/>
      <c r="AO180" s="113"/>
    </row>
    <row r="181" spans="1:41" ht="27">
      <c r="A181" s="106"/>
      <c r="B181" s="51">
        <v>52</v>
      </c>
      <c r="C181" s="52" t="s">
        <v>106</v>
      </c>
      <c r="D181" s="53"/>
      <c r="E181" s="54" t="s">
        <v>128</v>
      </c>
      <c r="F181" s="62">
        <v>8</v>
      </c>
      <c r="G181" s="63">
        <v>8</v>
      </c>
      <c r="H181" s="63">
        <v>4</v>
      </c>
      <c r="I181" s="63">
        <v>2</v>
      </c>
      <c r="J181" s="63">
        <v>4</v>
      </c>
      <c r="K181" s="63">
        <v>4</v>
      </c>
      <c r="L181" s="63">
        <v>2</v>
      </c>
      <c r="M181" s="63">
        <v>4</v>
      </c>
      <c r="N181" s="57">
        <f t="shared" si="80"/>
        <v>60</v>
      </c>
      <c r="O181" s="57">
        <f t="shared" si="72"/>
        <v>54.02298850574713</v>
      </c>
      <c r="P181" s="58">
        <f t="shared" si="73"/>
        <v>28.091954022988507</v>
      </c>
      <c r="Q181" s="59"/>
      <c r="R181" s="60"/>
      <c r="S181" s="60"/>
      <c r="T181" s="60"/>
      <c r="U181" s="60"/>
      <c r="V181" s="60"/>
      <c r="W181" s="60"/>
      <c r="X181" s="60"/>
      <c r="Y181" s="46">
        <f t="shared" si="74"/>
        <v>0</v>
      </c>
      <c r="Z181" s="50">
        <f t="shared" si="75"/>
        <v>0</v>
      </c>
      <c r="AA181" s="47">
        <f t="shared" si="76"/>
        <v>0</v>
      </c>
      <c r="AB181" s="61"/>
      <c r="AC181" s="60"/>
      <c r="AD181" s="60"/>
      <c r="AE181" s="60"/>
      <c r="AF181" s="60"/>
      <c r="AG181" s="60"/>
      <c r="AH181" s="60"/>
      <c r="AI181" s="60"/>
      <c r="AJ181" s="60"/>
      <c r="AK181" s="50">
        <f t="shared" si="77"/>
        <v>0</v>
      </c>
      <c r="AL181" s="46">
        <f t="shared" si="79"/>
        <v>0</v>
      </c>
      <c r="AM181" s="47">
        <f t="shared" si="78"/>
        <v>0</v>
      </c>
      <c r="AN181" s="122"/>
      <c r="AO181" s="113"/>
    </row>
    <row r="182" spans="1:41" ht="27">
      <c r="A182" s="106"/>
      <c r="B182" s="51">
        <v>52</v>
      </c>
      <c r="C182" s="52" t="s">
        <v>94</v>
      </c>
      <c r="D182" s="53"/>
      <c r="E182" s="54" t="s">
        <v>128</v>
      </c>
      <c r="F182" s="62">
        <v>8</v>
      </c>
      <c r="G182" s="63">
        <v>8</v>
      </c>
      <c r="H182" s="63">
        <v>4</v>
      </c>
      <c r="I182" s="63">
        <v>2</v>
      </c>
      <c r="J182" s="63">
        <v>4</v>
      </c>
      <c r="K182" s="63">
        <v>4</v>
      </c>
      <c r="L182" s="63">
        <v>2</v>
      </c>
      <c r="M182" s="63">
        <v>4</v>
      </c>
      <c r="N182" s="57">
        <f t="shared" si="80"/>
        <v>60</v>
      </c>
      <c r="O182" s="57">
        <f t="shared" si="72"/>
        <v>54.02298850574713</v>
      </c>
      <c r="P182" s="58">
        <f t="shared" si="73"/>
        <v>28.091954022988507</v>
      </c>
      <c r="Q182" s="59"/>
      <c r="R182" s="60"/>
      <c r="S182" s="60"/>
      <c r="T182" s="60"/>
      <c r="U182" s="60"/>
      <c r="V182" s="60"/>
      <c r="W182" s="60"/>
      <c r="X182" s="60"/>
      <c r="Y182" s="46">
        <f t="shared" si="74"/>
        <v>0</v>
      </c>
      <c r="Z182" s="50">
        <f t="shared" si="75"/>
        <v>0</v>
      </c>
      <c r="AA182" s="47">
        <f t="shared" si="76"/>
        <v>0</v>
      </c>
      <c r="AB182" s="61"/>
      <c r="AC182" s="60"/>
      <c r="AD182" s="60"/>
      <c r="AE182" s="60"/>
      <c r="AF182" s="60"/>
      <c r="AG182" s="60"/>
      <c r="AH182" s="60"/>
      <c r="AI182" s="60"/>
      <c r="AJ182" s="60"/>
      <c r="AK182" s="50">
        <f t="shared" si="77"/>
        <v>0</v>
      </c>
      <c r="AL182" s="46">
        <f t="shared" si="79"/>
        <v>0</v>
      </c>
      <c r="AM182" s="47">
        <f t="shared" si="78"/>
        <v>0</v>
      </c>
      <c r="AN182" s="122"/>
      <c r="AO182" s="113"/>
    </row>
    <row r="183" spans="1:41" ht="27">
      <c r="A183" s="106"/>
      <c r="B183" s="51">
        <v>52</v>
      </c>
      <c r="C183" s="52" t="s">
        <v>114</v>
      </c>
      <c r="D183" s="53"/>
      <c r="E183" s="54" t="s">
        <v>128</v>
      </c>
      <c r="F183" s="62">
        <v>12</v>
      </c>
      <c r="G183" s="63">
        <v>8</v>
      </c>
      <c r="H183" s="63">
        <v>4</v>
      </c>
      <c r="I183" s="63">
        <v>2</v>
      </c>
      <c r="J183" s="63">
        <v>4</v>
      </c>
      <c r="K183" s="63">
        <v>4</v>
      </c>
      <c r="L183" s="63">
        <v>2</v>
      </c>
      <c r="M183" s="63">
        <v>4</v>
      </c>
      <c r="N183" s="57">
        <f>(3*$F183)+(2*$G183)+$H183+$I183+$J183+$K183+$L183+M183</f>
        <v>72</v>
      </c>
      <c r="O183" s="57">
        <f>IF($N183&lt;&gt;0,(($N183-$O$6)/($F$6-$O$6))*100,0)</f>
        <v>67.81609195402298</v>
      </c>
      <c r="P183" s="58">
        <f t="shared" si="73"/>
        <v>35.26436781609195</v>
      </c>
      <c r="Q183" s="59"/>
      <c r="R183" s="60"/>
      <c r="S183" s="60"/>
      <c r="T183" s="60"/>
      <c r="U183" s="60"/>
      <c r="V183" s="60"/>
      <c r="W183" s="60"/>
      <c r="X183" s="60"/>
      <c r="Y183" s="46">
        <f t="shared" si="74"/>
        <v>0</v>
      </c>
      <c r="Z183" s="50">
        <f t="shared" si="75"/>
        <v>0</v>
      </c>
      <c r="AA183" s="47">
        <f t="shared" si="76"/>
        <v>0</v>
      </c>
      <c r="AB183" s="61"/>
      <c r="AC183" s="60"/>
      <c r="AD183" s="60"/>
      <c r="AE183" s="60"/>
      <c r="AF183" s="60"/>
      <c r="AG183" s="60"/>
      <c r="AH183" s="60"/>
      <c r="AI183" s="60"/>
      <c r="AJ183" s="60"/>
      <c r="AK183" s="50">
        <f t="shared" si="77"/>
        <v>0</v>
      </c>
      <c r="AL183" s="46">
        <f t="shared" si="79"/>
        <v>0</v>
      </c>
      <c r="AM183" s="47">
        <f t="shared" si="78"/>
        <v>0</v>
      </c>
      <c r="AN183" s="122"/>
      <c r="AO183" s="113"/>
    </row>
    <row r="184" spans="1:42" ht="14.25" thickBot="1">
      <c r="A184" s="106"/>
      <c r="B184" s="51">
        <v>52</v>
      </c>
      <c r="C184" s="64" t="s">
        <v>115</v>
      </c>
      <c r="D184" s="65"/>
      <c r="E184" s="66" t="s">
        <v>127</v>
      </c>
      <c r="F184" s="34"/>
      <c r="G184" s="35"/>
      <c r="H184" s="35"/>
      <c r="I184" s="35"/>
      <c r="J184" s="35"/>
      <c r="K184" s="35"/>
      <c r="L184" s="35"/>
      <c r="M184" s="35"/>
      <c r="N184" s="79">
        <f t="shared" si="80"/>
        <v>0</v>
      </c>
      <c r="O184" s="67">
        <f t="shared" si="72"/>
        <v>0</v>
      </c>
      <c r="P184" s="68">
        <f t="shared" si="73"/>
        <v>0</v>
      </c>
      <c r="Q184" s="69">
        <v>12</v>
      </c>
      <c r="R184" s="70">
        <v>8</v>
      </c>
      <c r="S184" s="70">
        <v>4</v>
      </c>
      <c r="T184" s="70">
        <v>2</v>
      </c>
      <c r="U184" s="70">
        <v>4</v>
      </c>
      <c r="V184" s="70">
        <v>4</v>
      </c>
      <c r="W184" s="70">
        <v>2</v>
      </c>
      <c r="X184" s="70">
        <v>4</v>
      </c>
      <c r="Y184" s="46">
        <f t="shared" si="74"/>
        <v>72</v>
      </c>
      <c r="Z184" s="72">
        <f t="shared" si="75"/>
        <v>67.81609195402298</v>
      </c>
      <c r="AA184" s="47">
        <f t="shared" si="76"/>
        <v>35.26436781609195</v>
      </c>
      <c r="AB184" s="71"/>
      <c r="AC184" s="70">
        <v>4</v>
      </c>
      <c r="AD184" s="70">
        <v>4</v>
      </c>
      <c r="AE184" s="70">
        <v>2</v>
      </c>
      <c r="AF184" s="70">
        <v>2</v>
      </c>
      <c r="AG184" s="70">
        <v>4</v>
      </c>
      <c r="AH184" s="70">
        <v>4</v>
      </c>
      <c r="AI184" s="70">
        <v>2</v>
      </c>
      <c r="AJ184" s="70">
        <v>2</v>
      </c>
      <c r="AK184" s="50">
        <f t="shared" si="77"/>
        <v>36</v>
      </c>
      <c r="AL184" s="46">
        <f t="shared" si="79"/>
        <v>36</v>
      </c>
      <c r="AM184" s="47">
        <f t="shared" si="78"/>
        <v>18.72</v>
      </c>
      <c r="AN184" s="172"/>
      <c r="AO184" s="173"/>
      <c r="AP184" s="2"/>
    </row>
    <row r="185" spans="1:42" ht="14.25" thickBot="1">
      <c r="A185" s="107"/>
      <c r="B185" s="19">
        <v>52</v>
      </c>
      <c r="C185" s="161"/>
      <c r="D185" s="162"/>
      <c r="E185" s="163"/>
      <c r="F185" s="136" t="s">
        <v>21</v>
      </c>
      <c r="G185" s="126"/>
      <c r="H185" s="126"/>
      <c r="I185" s="126"/>
      <c r="J185" s="126"/>
      <c r="K185" s="126"/>
      <c r="L185" s="126"/>
      <c r="M185" s="137"/>
      <c r="N185" s="21">
        <f>IF(SUM($N171:$N184),(1-EXP(-((SUM($N171:$N184)/COUNTIF($N171:$N184,"&gt;0"))^1)))*($F$6-(MAX($N171:$N184)))*(1-1/(EXP((((COUNTIF($N171:$N184,"&gt;0")^1)-1)*0.1))))+(MAX($N171:$N184)),0)</f>
        <v>86.09561149384054</v>
      </c>
      <c r="O185" s="78">
        <f t="shared" si="72"/>
        <v>84.01794424579371</v>
      </c>
      <c r="P185" s="22">
        <f>IF(SUM($N171:$N184),(($O185*$B185)/100),0)</f>
        <v>43.68933100781273</v>
      </c>
      <c r="Q185" s="125" t="s">
        <v>20</v>
      </c>
      <c r="R185" s="126"/>
      <c r="S185" s="126"/>
      <c r="T185" s="126"/>
      <c r="U185" s="126"/>
      <c r="V185" s="126"/>
      <c r="W185" s="126"/>
      <c r="X185" s="137"/>
      <c r="Y185" s="21">
        <f>IF(SUM($Y171:$Y184),(1-EXP(-((SUM($Y171:$Y184)/COUNTIF($Y171:$Y184,"&gt;0"))^1)))*($F$6-(MAX($Y171:$Y184)))*(1-1/(EXP((((COUNTIF($Y171:$Y184,"&gt;0")^1)-1)*0.1))))+(MAX($Y171:$Y184)),0)</f>
        <v>83.01714152804627</v>
      </c>
      <c r="Z185" s="20">
        <f t="shared" si="75"/>
        <v>80.47947302074283</v>
      </c>
      <c r="AA185" s="22">
        <f>IF(SUM($Y171:$Y184),(($Z185*$B185)/100),0)</f>
        <v>41.84932597078627</v>
      </c>
      <c r="AB185" s="26">
        <f>+P185-AA185</f>
        <v>1.8400050370264651</v>
      </c>
      <c r="AC185" s="81" t="s">
        <v>6</v>
      </c>
      <c r="AD185" s="125" t="s">
        <v>22</v>
      </c>
      <c r="AE185" s="126"/>
      <c r="AF185" s="126"/>
      <c r="AG185" s="126"/>
      <c r="AH185" s="126"/>
      <c r="AI185" s="126"/>
      <c r="AJ185" s="127"/>
      <c r="AK185" s="20">
        <f>IF(SUM($AK171:$AK184),(1-EXP(-((SUM($AK171:$AK184)/COUNTIF($AK171:$AK184,"&gt;0"))^1)))*($F$6-(MAX($AK171:$AK184)))*(1-1/(EXP((((COUNTIF($AK171:$AK184,"&gt;0")^1)-1)*0.1))))+(MAX($AK171:$AK184)),0)</f>
        <v>61.182037778387574</v>
      </c>
      <c r="AL185" s="20">
        <f>IF($AK185&lt;&gt;0,(($AK185-$O$6)/($F$6-$O$6))*100,0)</f>
        <v>55.3816526188363</v>
      </c>
      <c r="AM185" s="22">
        <f>IF(SUM($AK171:$AK184),(($AL185*$B185)/100),0)</f>
        <v>28.798459361794876</v>
      </c>
      <c r="AN185" s="23" t="s">
        <v>8</v>
      </c>
      <c r="AO185" s="24">
        <f>$P185-$AM185</f>
        <v>14.890871646017857</v>
      </c>
      <c r="AP185" s="2"/>
    </row>
    <row r="187" ht="13.5" thickBot="1"/>
    <row r="188" spans="1:41" ht="13.5">
      <c r="A188" s="134" t="s">
        <v>58</v>
      </c>
      <c r="B188" s="110" t="s">
        <v>5</v>
      </c>
      <c r="C188" s="166" t="s">
        <v>10</v>
      </c>
      <c r="D188" s="108" t="s">
        <v>9</v>
      </c>
      <c r="E188" s="164" t="s">
        <v>19</v>
      </c>
      <c r="F188" s="138" t="s">
        <v>59</v>
      </c>
      <c r="G188" s="139"/>
      <c r="H188" s="139"/>
      <c r="I188" s="139"/>
      <c r="J188" s="139"/>
      <c r="K188" s="139"/>
      <c r="L188" s="139"/>
      <c r="M188" s="139"/>
      <c r="N188" s="139" t="s">
        <v>11</v>
      </c>
      <c r="O188" s="139"/>
      <c r="P188" s="146"/>
      <c r="Q188" s="116" t="s">
        <v>60</v>
      </c>
      <c r="R188" s="117"/>
      <c r="S188" s="117"/>
      <c r="T188" s="117"/>
      <c r="U188" s="117"/>
      <c r="V188" s="117"/>
      <c r="W188" s="117"/>
      <c r="X188" s="117"/>
      <c r="Y188" s="117" t="s">
        <v>11</v>
      </c>
      <c r="Z188" s="117"/>
      <c r="AA188" s="118"/>
      <c r="AB188" s="144" t="s">
        <v>18</v>
      </c>
      <c r="AC188" s="114" t="s">
        <v>61</v>
      </c>
      <c r="AD188" s="115"/>
      <c r="AE188" s="115"/>
      <c r="AF188" s="115"/>
      <c r="AG188" s="115"/>
      <c r="AH188" s="115"/>
      <c r="AI188" s="115"/>
      <c r="AJ188" s="116"/>
      <c r="AK188" s="117" t="s">
        <v>11</v>
      </c>
      <c r="AL188" s="117"/>
      <c r="AM188" s="118"/>
      <c r="AN188" s="123" t="s">
        <v>7</v>
      </c>
      <c r="AO188" s="119" t="s">
        <v>12</v>
      </c>
    </row>
    <row r="189" spans="1:41" ht="33" thickBot="1">
      <c r="A189" s="135"/>
      <c r="B189" s="111"/>
      <c r="C189" s="165"/>
      <c r="D189" s="109"/>
      <c r="E189" s="165"/>
      <c r="F189" s="34" t="s">
        <v>6</v>
      </c>
      <c r="G189" s="35" t="s">
        <v>0</v>
      </c>
      <c r="H189" s="35" t="s">
        <v>1</v>
      </c>
      <c r="I189" s="35" t="s">
        <v>2</v>
      </c>
      <c r="J189" s="35" t="s">
        <v>46</v>
      </c>
      <c r="K189" s="35" t="s">
        <v>4</v>
      </c>
      <c r="L189" s="35" t="s">
        <v>47</v>
      </c>
      <c r="M189" s="35" t="s">
        <v>3</v>
      </c>
      <c r="N189" s="25" t="s">
        <v>25</v>
      </c>
      <c r="O189" s="25" t="s">
        <v>26</v>
      </c>
      <c r="P189" s="27" t="s">
        <v>37</v>
      </c>
      <c r="Q189" s="36" t="s">
        <v>6</v>
      </c>
      <c r="R189" s="37" t="s">
        <v>0</v>
      </c>
      <c r="S189" s="37" t="s">
        <v>1</v>
      </c>
      <c r="T189" s="37" t="s">
        <v>2</v>
      </c>
      <c r="U189" s="37" t="s">
        <v>46</v>
      </c>
      <c r="V189" s="37" t="s">
        <v>4</v>
      </c>
      <c r="W189" s="37" t="s">
        <v>47</v>
      </c>
      <c r="X189" s="37" t="s">
        <v>3</v>
      </c>
      <c r="Y189" s="29" t="s">
        <v>27</v>
      </c>
      <c r="Z189" s="29" t="s">
        <v>28</v>
      </c>
      <c r="AA189" s="30" t="s">
        <v>38</v>
      </c>
      <c r="AB189" s="145"/>
      <c r="AC189" s="37" t="s">
        <v>33</v>
      </c>
      <c r="AD189" s="37" t="s">
        <v>34</v>
      </c>
      <c r="AE189" s="28" t="s">
        <v>29</v>
      </c>
      <c r="AF189" s="28" t="s">
        <v>30</v>
      </c>
      <c r="AG189" s="28" t="s">
        <v>48</v>
      </c>
      <c r="AH189" s="28" t="s">
        <v>31</v>
      </c>
      <c r="AI189" s="28" t="s">
        <v>49</v>
      </c>
      <c r="AJ189" s="28" t="s">
        <v>32</v>
      </c>
      <c r="AK189" s="29" t="s">
        <v>35</v>
      </c>
      <c r="AL189" s="29" t="s">
        <v>36</v>
      </c>
      <c r="AM189" s="29" t="s">
        <v>39</v>
      </c>
      <c r="AN189" s="124"/>
      <c r="AO189" s="120"/>
    </row>
    <row r="190" spans="1:41" ht="13.5">
      <c r="A190" s="105" t="s">
        <v>77</v>
      </c>
      <c r="B190" s="31">
        <v>111</v>
      </c>
      <c r="C190" s="40" t="s">
        <v>116</v>
      </c>
      <c r="D190" s="41"/>
      <c r="E190" s="89" t="s">
        <v>128</v>
      </c>
      <c r="F190" s="62">
        <v>12</v>
      </c>
      <c r="G190" s="63">
        <v>8</v>
      </c>
      <c r="H190" s="63">
        <v>4</v>
      </c>
      <c r="I190" s="63">
        <v>2</v>
      </c>
      <c r="J190" s="63">
        <v>4</v>
      </c>
      <c r="K190" s="63">
        <v>4</v>
      </c>
      <c r="L190" s="63">
        <v>2</v>
      </c>
      <c r="M190" s="63">
        <v>4</v>
      </c>
      <c r="N190" s="42">
        <f>(3*$F190)+(2*$G190)+$H190+$I190+$J190+$K190+$L190+M190</f>
        <v>72</v>
      </c>
      <c r="O190" s="43">
        <f aca="true" t="shared" si="81" ref="O190:O212">IF($N190&lt;&gt;0,(($N190-$O$6)/($F$6-$O$6))*100,0)</f>
        <v>67.81609195402298</v>
      </c>
      <c r="P190" s="44">
        <f aca="true" t="shared" si="82" ref="P190:P211">($O190*$B190)/100</f>
        <v>75.27586206896551</v>
      </c>
      <c r="Q190" s="45"/>
      <c r="R190" s="45"/>
      <c r="S190" s="45"/>
      <c r="T190" s="45"/>
      <c r="U190" s="45"/>
      <c r="V190" s="45"/>
      <c r="W190" s="45"/>
      <c r="X190" s="45"/>
      <c r="Y190" s="46">
        <f aca="true" t="shared" si="83" ref="Y190:Y211">(3*$Q190)+(2*$R190)+$S190+$T190+$U190+$V190+$W190+$X190</f>
        <v>0</v>
      </c>
      <c r="Z190" s="73">
        <f aca="true" t="shared" si="84" ref="Z190:Z212">IF($Y190&lt;&gt;0,(($Y190-$O$6)/($F$6-$O$6))*100,0)</f>
        <v>0</v>
      </c>
      <c r="AA190" s="47">
        <f aca="true" t="shared" si="85" ref="AA190:AA211">($Z190*$B190)/100</f>
        <v>0</v>
      </c>
      <c r="AB190" s="48"/>
      <c r="AC190" s="49"/>
      <c r="AD190" s="49"/>
      <c r="AE190" s="49"/>
      <c r="AF190" s="49"/>
      <c r="AG190" s="49"/>
      <c r="AH190" s="49"/>
      <c r="AI190" s="49"/>
      <c r="AJ190" s="49"/>
      <c r="AK190" s="50">
        <f aca="true" t="shared" si="86" ref="AK190:AK211">(3*$AC190)+(2*$AD190)+$AE190+$AF190+$AG190+$AH190+$AI190+$AJ190</f>
        <v>0</v>
      </c>
      <c r="AL190" s="46">
        <f>IF($AK190&lt;&gt;0,(($AK190-$O$6)/($F$6-$O$6))*100,0)</f>
        <v>0</v>
      </c>
      <c r="AM190" s="47">
        <f aca="true" t="shared" si="87" ref="AM190:AM211">($AL190*$B190)/100</f>
        <v>0</v>
      </c>
      <c r="AN190" s="121">
        <f>$AO212-$AB212</f>
        <v>35.72413793103448</v>
      </c>
      <c r="AO190" s="112"/>
    </row>
    <row r="191" spans="1:41" ht="13.5">
      <c r="A191" s="106"/>
      <c r="B191" s="51">
        <v>111</v>
      </c>
      <c r="C191" s="52" t="s">
        <v>117</v>
      </c>
      <c r="D191" s="53"/>
      <c r="E191" s="90" t="s">
        <v>128</v>
      </c>
      <c r="F191" s="62">
        <v>12</v>
      </c>
      <c r="G191" s="63">
        <v>8</v>
      </c>
      <c r="H191" s="63">
        <v>4</v>
      </c>
      <c r="I191" s="63">
        <v>2</v>
      </c>
      <c r="J191" s="63">
        <v>4</v>
      </c>
      <c r="K191" s="63">
        <v>4</v>
      </c>
      <c r="L191" s="63">
        <v>2</v>
      </c>
      <c r="M191" s="63">
        <v>4</v>
      </c>
      <c r="N191" s="86">
        <f>(3*$F191)+(2*$G191)+$H191+$I191+$J191+$K191+$L191+M191</f>
        <v>72</v>
      </c>
      <c r="O191" s="57">
        <f t="shared" si="81"/>
        <v>67.81609195402298</v>
      </c>
      <c r="P191" s="58">
        <f t="shared" si="82"/>
        <v>75.27586206896551</v>
      </c>
      <c r="Q191" s="59"/>
      <c r="R191" s="60"/>
      <c r="S191" s="60"/>
      <c r="T191" s="60"/>
      <c r="U191" s="60"/>
      <c r="V191" s="60"/>
      <c r="W191" s="60"/>
      <c r="X191" s="60"/>
      <c r="Y191" s="46">
        <f t="shared" si="83"/>
        <v>0</v>
      </c>
      <c r="Z191" s="50">
        <f t="shared" si="84"/>
        <v>0</v>
      </c>
      <c r="AA191" s="47">
        <f t="shared" si="85"/>
        <v>0</v>
      </c>
      <c r="AB191" s="61"/>
      <c r="AC191" s="60"/>
      <c r="AD191" s="60"/>
      <c r="AE191" s="60"/>
      <c r="AF191" s="60"/>
      <c r="AG191" s="60"/>
      <c r="AH191" s="60"/>
      <c r="AI191" s="60"/>
      <c r="AJ191" s="60"/>
      <c r="AK191" s="50">
        <f t="shared" si="86"/>
        <v>0</v>
      </c>
      <c r="AL191" s="46">
        <f aca="true" t="shared" si="88" ref="AL191:AL211">IF($AK191&lt;&gt;0,(($AK191-$Q$6)/($F$6-$Q$6))*100,0)</f>
        <v>0</v>
      </c>
      <c r="AM191" s="47">
        <f t="shared" si="87"/>
        <v>0</v>
      </c>
      <c r="AN191" s="122"/>
      <c r="AO191" s="113"/>
    </row>
    <row r="192" spans="1:41" ht="41.25">
      <c r="A192" s="106"/>
      <c r="B192" s="51">
        <v>111</v>
      </c>
      <c r="C192" s="52" t="s">
        <v>111</v>
      </c>
      <c r="D192" s="53"/>
      <c r="E192" s="90" t="s">
        <v>128</v>
      </c>
      <c r="F192" s="62">
        <v>12</v>
      </c>
      <c r="G192" s="63">
        <v>8</v>
      </c>
      <c r="H192" s="63">
        <v>4</v>
      </c>
      <c r="I192" s="63">
        <v>2</v>
      </c>
      <c r="J192" s="63">
        <v>4</v>
      </c>
      <c r="K192" s="63">
        <v>4</v>
      </c>
      <c r="L192" s="63">
        <v>2</v>
      </c>
      <c r="M192" s="63">
        <v>4</v>
      </c>
      <c r="N192" s="86">
        <f aca="true" t="shared" si="89" ref="N192:N211">(3*$F192)+(2*$G192)+$H192+$I192+$J192+$K192+$L192+M192</f>
        <v>72</v>
      </c>
      <c r="O192" s="57">
        <f t="shared" si="81"/>
        <v>67.81609195402298</v>
      </c>
      <c r="P192" s="58">
        <f t="shared" si="82"/>
        <v>75.27586206896551</v>
      </c>
      <c r="Q192" s="59"/>
      <c r="R192" s="60"/>
      <c r="S192" s="60"/>
      <c r="T192" s="60"/>
      <c r="U192" s="60"/>
      <c r="V192" s="60"/>
      <c r="W192" s="60"/>
      <c r="X192" s="60"/>
      <c r="Y192" s="46">
        <f t="shared" si="83"/>
        <v>0</v>
      </c>
      <c r="Z192" s="50">
        <f t="shared" si="84"/>
        <v>0</v>
      </c>
      <c r="AA192" s="47">
        <f t="shared" si="85"/>
        <v>0</v>
      </c>
      <c r="AB192" s="61"/>
      <c r="AC192" s="60"/>
      <c r="AD192" s="60"/>
      <c r="AE192" s="60"/>
      <c r="AF192" s="60"/>
      <c r="AG192" s="60"/>
      <c r="AH192" s="60"/>
      <c r="AI192" s="60"/>
      <c r="AJ192" s="60"/>
      <c r="AK192" s="50">
        <f t="shared" si="86"/>
        <v>0</v>
      </c>
      <c r="AL192" s="46">
        <f t="shared" si="88"/>
        <v>0</v>
      </c>
      <c r="AM192" s="47">
        <f t="shared" si="87"/>
        <v>0</v>
      </c>
      <c r="AN192" s="122"/>
      <c r="AO192" s="113"/>
    </row>
    <row r="193" spans="1:41" ht="27">
      <c r="A193" s="106"/>
      <c r="B193" s="51">
        <v>111</v>
      </c>
      <c r="C193" s="52" t="s">
        <v>112</v>
      </c>
      <c r="D193" s="53"/>
      <c r="E193" s="90" t="s">
        <v>128</v>
      </c>
      <c r="F193" s="62">
        <v>12</v>
      </c>
      <c r="G193" s="63">
        <v>8</v>
      </c>
      <c r="H193" s="63">
        <v>4</v>
      </c>
      <c r="I193" s="63">
        <v>2</v>
      </c>
      <c r="J193" s="63">
        <v>4</v>
      </c>
      <c r="K193" s="63">
        <v>4</v>
      </c>
      <c r="L193" s="63">
        <v>2</v>
      </c>
      <c r="M193" s="63">
        <v>4</v>
      </c>
      <c r="N193" s="86">
        <f t="shared" si="89"/>
        <v>72</v>
      </c>
      <c r="O193" s="57">
        <f t="shared" si="81"/>
        <v>67.81609195402298</v>
      </c>
      <c r="P193" s="58">
        <f t="shared" si="82"/>
        <v>75.27586206896551</v>
      </c>
      <c r="Q193" s="59"/>
      <c r="R193" s="60"/>
      <c r="S193" s="60"/>
      <c r="T193" s="60"/>
      <c r="U193" s="60"/>
      <c r="V193" s="60"/>
      <c r="W193" s="60"/>
      <c r="X193" s="60"/>
      <c r="Y193" s="46">
        <f t="shared" si="83"/>
        <v>0</v>
      </c>
      <c r="Z193" s="50">
        <f t="shared" si="84"/>
        <v>0</v>
      </c>
      <c r="AA193" s="47">
        <f t="shared" si="85"/>
        <v>0</v>
      </c>
      <c r="AB193" s="61"/>
      <c r="AC193" s="60"/>
      <c r="AD193" s="60"/>
      <c r="AE193" s="60"/>
      <c r="AF193" s="60"/>
      <c r="AG193" s="60"/>
      <c r="AH193" s="60"/>
      <c r="AI193" s="60"/>
      <c r="AJ193" s="60"/>
      <c r="AK193" s="50">
        <f t="shared" si="86"/>
        <v>0</v>
      </c>
      <c r="AL193" s="46">
        <f t="shared" si="88"/>
        <v>0</v>
      </c>
      <c r="AM193" s="47">
        <f t="shared" si="87"/>
        <v>0</v>
      </c>
      <c r="AN193" s="122"/>
      <c r="AO193" s="113"/>
    </row>
    <row r="194" spans="1:41" ht="13.5">
      <c r="A194" s="106"/>
      <c r="B194" s="51">
        <v>111</v>
      </c>
      <c r="C194" s="52" t="s">
        <v>80</v>
      </c>
      <c r="D194" s="53"/>
      <c r="E194" s="54" t="s">
        <v>128</v>
      </c>
      <c r="F194" s="62">
        <v>12</v>
      </c>
      <c r="G194" s="63">
        <v>8</v>
      </c>
      <c r="H194" s="63">
        <v>4</v>
      </c>
      <c r="I194" s="63">
        <v>2</v>
      </c>
      <c r="J194" s="63">
        <v>4</v>
      </c>
      <c r="K194" s="63">
        <v>4</v>
      </c>
      <c r="L194" s="63">
        <v>2</v>
      </c>
      <c r="M194" s="63">
        <v>4</v>
      </c>
      <c r="N194" s="57">
        <f t="shared" si="89"/>
        <v>72</v>
      </c>
      <c r="O194" s="57">
        <f t="shared" si="81"/>
        <v>67.81609195402298</v>
      </c>
      <c r="P194" s="58">
        <f t="shared" si="82"/>
        <v>75.27586206896551</v>
      </c>
      <c r="Q194" s="59"/>
      <c r="R194" s="60"/>
      <c r="S194" s="60"/>
      <c r="T194" s="60"/>
      <c r="U194" s="60"/>
      <c r="V194" s="60"/>
      <c r="W194" s="60"/>
      <c r="X194" s="60"/>
      <c r="Y194" s="46">
        <f t="shared" si="83"/>
        <v>0</v>
      </c>
      <c r="Z194" s="50">
        <f t="shared" si="84"/>
        <v>0</v>
      </c>
      <c r="AA194" s="47">
        <f t="shared" si="85"/>
        <v>0</v>
      </c>
      <c r="AB194" s="61"/>
      <c r="AC194" s="60"/>
      <c r="AD194" s="60"/>
      <c r="AE194" s="60"/>
      <c r="AF194" s="60"/>
      <c r="AG194" s="60"/>
      <c r="AH194" s="60"/>
      <c r="AI194" s="60"/>
      <c r="AJ194" s="60"/>
      <c r="AK194" s="50">
        <f t="shared" si="86"/>
        <v>0</v>
      </c>
      <c r="AL194" s="46">
        <f t="shared" si="88"/>
        <v>0</v>
      </c>
      <c r="AM194" s="47">
        <f t="shared" si="87"/>
        <v>0</v>
      </c>
      <c r="AN194" s="122"/>
      <c r="AO194" s="113"/>
    </row>
    <row r="195" spans="1:41" ht="27">
      <c r="A195" s="106"/>
      <c r="B195" s="51">
        <v>111</v>
      </c>
      <c r="C195" s="52" t="s">
        <v>81</v>
      </c>
      <c r="D195" s="53"/>
      <c r="E195" s="54" t="s">
        <v>128</v>
      </c>
      <c r="F195" s="62">
        <v>12</v>
      </c>
      <c r="G195" s="63">
        <v>8</v>
      </c>
      <c r="H195" s="63">
        <v>4</v>
      </c>
      <c r="I195" s="63">
        <v>2</v>
      </c>
      <c r="J195" s="63">
        <v>4</v>
      </c>
      <c r="K195" s="63">
        <v>4</v>
      </c>
      <c r="L195" s="63">
        <v>2</v>
      </c>
      <c r="M195" s="63">
        <v>4</v>
      </c>
      <c r="N195" s="57">
        <f t="shared" si="89"/>
        <v>72</v>
      </c>
      <c r="O195" s="57">
        <f t="shared" si="81"/>
        <v>67.81609195402298</v>
      </c>
      <c r="P195" s="58">
        <f t="shared" si="82"/>
        <v>75.27586206896551</v>
      </c>
      <c r="Q195" s="59"/>
      <c r="R195" s="60"/>
      <c r="S195" s="60"/>
      <c r="T195" s="60"/>
      <c r="U195" s="60"/>
      <c r="V195" s="60"/>
      <c r="W195" s="60"/>
      <c r="X195" s="60"/>
      <c r="Y195" s="46">
        <f t="shared" si="83"/>
        <v>0</v>
      </c>
      <c r="Z195" s="50">
        <f t="shared" si="84"/>
        <v>0</v>
      </c>
      <c r="AA195" s="47">
        <f t="shared" si="85"/>
        <v>0</v>
      </c>
      <c r="AB195" s="61"/>
      <c r="AC195" s="60"/>
      <c r="AD195" s="60"/>
      <c r="AE195" s="60"/>
      <c r="AF195" s="60"/>
      <c r="AG195" s="60"/>
      <c r="AH195" s="60"/>
      <c r="AI195" s="60"/>
      <c r="AJ195" s="60"/>
      <c r="AK195" s="50">
        <f t="shared" si="86"/>
        <v>0</v>
      </c>
      <c r="AL195" s="46">
        <f t="shared" si="88"/>
        <v>0</v>
      </c>
      <c r="AM195" s="47">
        <f t="shared" si="87"/>
        <v>0</v>
      </c>
      <c r="AN195" s="122"/>
      <c r="AO195" s="113"/>
    </row>
    <row r="196" spans="1:41" ht="13.5">
      <c r="A196" s="106"/>
      <c r="B196" s="51">
        <v>111</v>
      </c>
      <c r="C196" s="52" t="s">
        <v>82</v>
      </c>
      <c r="D196" s="53"/>
      <c r="E196" s="54" t="s">
        <v>128</v>
      </c>
      <c r="F196" s="62">
        <v>12</v>
      </c>
      <c r="G196" s="63">
        <v>8</v>
      </c>
      <c r="H196" s="63">
        <v>4</v>
      </c>
      <c r="I196" s="63">
        <v>2</v>
      </c>
      <c r="J196" s="63">
        <v>4</v>
      </c>
      <c r="K196" s="63">
        <v>4</v>
      </c>
      <c r="L196" s="63">
        <v>2</v>
      </c>
      <c r="M196" s="63">
        <v>4</v>
      </c>
      <c r="N196" s="57">
        <f t="shared" si="89"/>
        <v>72</v>
      </c>
      <c r="O196" s="57">
        <f t="shared" si="81"/>
        <v>67.81609195402298</v>
      </c>
      <c r="P196" s="58">
        <f t="shared" si="82"/>
        <v>75.27586206896551</v>
      </c>
      <c r="Q196" s="59"/>
      <c r="R196" s="60"/>
      <c r="S196" s="60"/>
      <c r="T196" s="60"/>
      <c r="U196" s="60"/>
      <c r="V196" s="60"/>
      <c r="W196" s="60"/>
      <c r="X196" s="60"/>
      <c r="Y196" s="46">
        <f t="shared" si="83"/>
        <v>0</v>
      </c>
      <c r="Z196" s="50">
        <f t="shared" si="84"/>
        <v>0</v>
      </c>
      <c r="AA196" s="47">
        <f t="shared" si="85"/>
        <v>0</v>
      </c>
      <c r="AB196" s="61"/>
      <c r="AC196" s="60"/>
      <c r="AD196" s="60"/>
      <c r="AE196" s="60"/>
      <c r="AF196" s="60"/>
      <c r="AG196" s="60"/>
      <c r="AH196" s="60"/>
      <c r="AI196" s="60"/>
      <c r="AJ196" s="60"/>
      <c r="AK196" s="50">
        <f t="shared" si="86"/>
        <v>0</v>
      </c>
      <c r="AL196" s="46">
        <f t="shared" si="88"/>
        <v>0</v>
      </c>
      <c r="AM196" s="47">
        <f t="shared" si="87"/>
        <v>0</v>
      </c>
      <c r="AN196" s="122"/>
      <c r="AO196" s="113"/>
    </row>
    <row r="197" spans="1:41" ht="13.5">
      <c r="A197" s="106"/>
      <c r="B197" s="51">
        <v>111</v>
      </c>
      <c r="C197" s="52" t="s">
        <v>83</v>
      </c>
      <c r="D197" s="53"/>
      <c r="E197" s="54" t="s">
        <v>128</v>
      </c>
      <c r="F197" s="62">
        <v>12</v>
      </c>
      <c r="G197" s="63">
        <v>8</v>
      </c>
      <c r="H197" s="63">
        <v>4</v>
      </c>
      <c r="I197" s="63">
        <v>2</v>
      </c>
      <c r="J197" s="63">
        <v>4</v>
      </c>
      <c r="K197" s="63">
        <v>4</v>
      </c>
      <c r="L197" s="63">
        <v>2</v>
      </c>
      <c r="M197" s="63">
        <v>4</v>
      </c>
      <c r="N197" s="57">
        <f t="shared" si="89"/>
        <v>72</v>
      </c>
      <c r="O197" s="57">
        <f t="shared" si="81"/>
        <v>67.81609195402298</v>
      </c>
      <c r="P197" s="58">
        <f t="shared" si="82"/>
        <v>75.27586206896551</v>
      </c>
      <c r="Q197" s="59"/>
      <c r="R197" s="60"/>
      <c r="S197" s="60"/>
      <c r="T197" s="60"/>
      <c r="U197" s="60"/>
      <c r="V197" s="60"/>
      <c r="W197" s="60"/>
      <c r="X197" s="60"/>
      <c r="Y197" s="46">
        <f t="shared" si="83"/>
        <v>0</v>
      </c>
      <c r="Z197" s="50">
        <f t="shared" si="84"/>
        <v>0</v>
      </c>
      <c r="AA197" s="47">
        <f t="shared" si="85"/>
        <v>0</v>
      </c>
      <c r="AB197" s="61"/>
      <c r="AC197" s="60"/>
      <c r="AD197" s="60"/>
      <c r="AE197" s="60"/>
      <c r="AF197" s="60"/>
      <c r="AG197" s="60"/>
      <c r="AH197" s="60"/>
      <c r="AI197" s="60"/>
      <c r="AJ197" s="60"/>
      <c r="AK197" s="50">
        <f t="shared" si="86"/>
        <v>0</v>
      </c>
      <c r="AL197" s="46">
        <f t="shared" si="88"/>
        <v>0</v>
      </c>
      <c r="AM197" s="47">
        <f t="shared" si="87"/>
        <v>0</v>
      </c>
      <c r="AN197" s="122"/>
      <c r="AO197" s="113"/>
    </row>
    <row r="198" spans="1:41" ht="27">
      <c r="A198" s="106"/>
      <c r="B198" s="51">
        <v>111</v>
      </c>
      <c r="C198" s="52" t="s">
        <v>101</v>
      </c>
      <c r="D198" s="53"/>
      <c r="E198" s="54" t="s">
        <v>128</v>
      </c>
      <c r="F198" s="62">
        <v>12</v>
      </c>
      <c r="G198" s="63">
        <v>8</v>
      </c>
      <c r="H198" s="63">
        <v>4</v>
      </c>
      <c r="I198" s="63">
        <v>2</v>
      </c>
      <c r="J198" s="63">
        <v>4</v>
      </c>
      <c r="K198" s="63">
        <v>4</v>
      </c>
      <c r="L198" s="63">
        <v>2</v>
      </c>
      <c r="M198" s="63">
        <v>4</v>
      </c>
      <c r="N198" s="57">
        <f t="shared" si="89"/>
        <v>72</v>
      </c>
      <c r="O198" s="57">
        <f t="shared" si="81"/>
        <v>67.81609195402298</v>
      </c>
      <c r="P198" s="58">
        <f t="shared" si="82"/>
        <v>75.27586206896551</v>
      </c>
      <c r="Q198" s="59"/>
      <c r="R198" s="60"/>
      <c r="S198" s="60"/>
      <c r="T198" s="60"/>
      <c r="U198" s="60"/>
      <c r="V198" s="60"/>
      <c r="W198" s="60"/>
      <c r="X198" s="60"/>
      <c r="Y198" s="46">
        <f t="shared" si="83"/>
        <v>0</v>
      </c>
      <c r="Z198" s="50">
        <f t="shared" si="84"/>
        <v>0</v>
      </c>
      <c r="AA198" s="47">
        <f t="shared" si="85"/>
        <v>0</v>
      </c>
      <c r="AB198" s="61"/>
      <c r="AC198" s="60"/>
      <c r="AD198" s="60"/>
      <c r="AE198" s="60"/>
      <c r="AF198" s="60"/>
      <c r="AG198" s="60"/>
      <c r="AH198" s="60"/>
      <c r="AI198" s="60"/>
      <c r="AJ198" s="60"/>
      <c r="AK198" s="50">
        <f t="shared" si="86"/>
        <v>0</v>
      </c>
      <c r="AL198" s="46">
        <f t="shared" si="88"/>
        <v>0</v>
      </c>
      <c r="AM198" s="47">
        <f t="shared" si="87"/>
        <v>0</v>
      </c>
      <c r="AN198" s="122"/>
      <c r="AO198" s="113"/>
    </row>
    <row r="199" spans="1:41" ht="13.5">
      <c r="A199" s="106"/>
      <c r="B199" s="51">
        <v>111</v>
      </c>
      <c r="C199" s="52" t="s">
        <v>118</v>
      </c>
      <c r="D199" s="53"/>
      <c r="E199" s="54" t="s">
        <v>128</v>
      </c>
      <c r="F199" s="62">
        <v>12</v>
      </c>
      <c r="G199" s="63">
        <v>8</v>
      </c>
      <c r="H199" s="63">
        <v>4</v>
      </c>
      <c r="I199" s="63">
        <v>2</v>
      </c>
      <c r="J199" s="63">
        <v>4</v>
      </c>
      <c r="K199" s="63">
        <v>4</v>
      </c>
      <c r="L199" s="63">
        <v>2</v>
      </c>
      <c r="M199" s="63">
        <v>4</v>
      </c>
      <c r="N199" s="57">
        <f t="shared" si="89"/>
        <v>72</v>
      </c>
      <c r="O199" s="57">
        <f t="shared" si="81"/>
        <v>67.81609195402298</v>
      </c>
      <c r="P199" s="58">
        <f t="shared" si="82"/>
        <v>75.27586206896551</v>
      </c>
      <c r="Q199" s="59"/>
      <c r="R199" s="60"/>
      <c r="S199" s="60"/>
      <c r="T199" s="60"/>
      <c r="U199" s="60"/>
      <c r="V199" s="60"/>
      <c r="W199" s="60"/>
      <c r="X199" s="60"/>
      <c r="Y199" s="46">
        <f t="shared" si="83"/>
        <v>0</v>
      </c>
      <c r="Z199" s="50">
        <f t="shared" si="84"/>
        <v>0</v>
      </c>
      <c r="AA199" s="47">
        <f t="shared" si="85"/>
        <v>0</v>
      </c>
      <c r="AB199" s="61"/>
      <c r="AC199" s="60"/>
      <c r="AD199" s="60"/>
      <c r="AE199" s="60"/>
      <c r="AF199" s="60"/>
      <c r="AG199" s="60"/>
      <c r="AH199" s="60"/>
      <c r="AI199" s="60"/>
      <c r="AJ199" s="60"/>
      <c r="AK199" s="50">
        <f t="shared" si="86"/>
        <v>0</v>
      </c>
      <c r="AL199" s="46">
        <f t="shared" si="88"/>
        <v>0</v>
      </c>
      <c r="AM199" s="47">
        <f t="shared" si="87"/>
        <v>0</v>
      </c>
      <c r="AN199" s="122"/>
      <c r="AO199" s="113"/>
    </row>
    <row r="200" spans="1:41" ht="27">
      <c r="A200" s="106"/>
      <c r="B200" s="51">
        <v>111</v>
      </c>
      <c r="C200" s="52" t="s">
        <v>99</v>
      </c>
      <c r="D200" s="53"/>
      <c r="E200" s="54" t="s">
        <v>128</v>
      </c>
      <c r="F200" s="62">
        <v>12</v>
      </c>
      <c r="G200" s="63">
        <v>8</v>
      </c>
      <c r="H200" s="63">
        <v>4</v>
      </c>
      <c r="I200" s="63">
        <v>2</v>
      </c>
      <c r="J200" s="63">
        <v>4</v>
      </c>
      <c r="K200" s="63">
        <v>4</v>
      </c>
      <c r="L200" s="63">
        <v>2</v>
      </c>
      <c r="M200" s="63">
        <v>4</v>
      </c>
      <c r="N200" s="57">
        <f t="shared" si="89"/>
        <v>72</v>
      </c>
      <c r="O200" s="57">
        <f t="shared" si="81"/>
        <v>67.81609195402298</v>
      </c>
      <c r="P200" s="58">
        <f t="shared" si="82"/>
        <v>75.27586206896551</v>
      </c>
      <c r="Q200" s="59"/>
      <c r="R200" s="60"/>
      <c r="S200" s="60"/>
      <c r="T200" s="60"/>
      <c r="U200" s="60"/>
      <c r="V200" s="60"/>
      <c r="W200" s="60"/>
      <c r="X200" s="60"/>
      <c r="Y200" s="46">
        <f t="shared" si="83"/>
        <v>0</v>
      </c>
      <c r="Z200" s="50">
        <f t="shared" si="84"/>
        <v>0</v>
      </c>
      <c r="AA200" s="47">
        <f t="shared" si="85"/>
        <v>0</v>
      </c>
      <c r="AB200" s="61"/>
      <c r="AC200" s="60"/>
      <c r="AD200" s="60"/>
      <c r="AE200" s="60"/>
      <c r="AF200" s="60"/>
      <c r="AG200" s="60"/>
      <c r="AH200" s="60"/>
      <c r="AI200" s="60"/>
      <c r="AJ200" s="60"/>
      <c r="AK200" s="50">
        <f t="shared" si="86"/>
        <v>0</v>
      </c>
      <c r="AL200" s="46">
        <f t="shared" si="88"/>
        <v>0</v>
      </c>
      <c r="AM200" s="47">
        <f t="shared" si="87"/>
        <v>0</v>
      </c>
      <c r="AN200" s="122"/>
      <c r="AO200" s="113"/>
    </row>
    <row r="201" spans="1:41" ht="13.5">
      <c r="A201" s="106"/>
      <c r="B201" s="51">
        <v>111</v>
      </c>
      <c r="C201" s="52" t="s">
        <v>113</v>
      </c>
      <c r="D201" s="53"/>
      <c r="E201" s="54" t="s">
        <v>128</v>
      </c>
      <c r="F201" s="62">
        <v>12</v>
      </c>
      <c r="G201" s="63">
        <v>8</v>
      </c>
      <c r="H201" s="63">
        <v>4</v>
      </c>
      <c r="I201" s="63">
        <v>2</v>
      </c>
      <c r="J201" s="63">
        <v>4</v>
      </c>
      <c r="K201" s="63">
        <v>4</v>
      </c>
      <c r="L201" s="63">
        <v>2</v>
      </c>
      <c r="M201" s="63">
        <v>4</v>
      </c>
      <c r="N201" s="57">
        <f t="shared" si="89"/>
        <v>72</v>
      </c>
      <c r="O201" s="57">
        <f t="shared" si="81"/>
        <v>67.81609195402298</v>
      </c>
      <c r="P201" s="58">
        <f t="shared" si="82"/>
        <v>75.27586206896551</v>
      </c>
      <c r="Q201" s="59"/>
      <c r="R201" s="60"/>
      <c r="S201" s="60"/>
      <c r="T201" s="60"/>
      <c r="U201" s="60"/>
      <c r="V201" s="60"/>
      <c r="W201" s="60"/>
      <c r="X201" s="60"/>
      <c r="Y201" s="46">
        <f t="shared" si="83"/>
        <v>0</v>
      </c>
      <c r="Z201" s="50">
        <f t="shared" si="84"/>
        <v>0</v>
      </c>
      <c r="AA201" s="47">
        <f t="shared" si="85"/>
        <v>0</v>
      </c>
      <c r="AB201" s="61"/>
      <c r="AC201" s="60"/>
      <c r="AD201" s="60"/>
      <c r="AE201" s="60"/>
      <c r="AF201" s="60"/>
      <c r="AG201" s="60"/>
      <c r="AH201" s="60"/>
      <c r="AI201" s="60"/>
      <c r="AJ201" s="60"/>
      <c r="AK201" s="50">
        <f t="shared" si="86"/>
        <v>0</v>
      </c>
      <c r="AL201" s="46">
        <f t="shared" si="88"/>
        <v>0</v>
      </c>
      <c r="AM201" s="47">
        <f t="shared" si="87"/>
        <v>0</v>
      </c>
      <c r="AN201" s="122"/>
      <c r="AO201" s="113"/>
    </row>
    <row r="202" spans="1:41" ht="27">
      <c r="A202" s="106"/>
      <c r="B202" s="51">
        <v>111</v>
      </c>
      <c r="C202" s="52" t="s">
        <v>119</v>
      </c>
      <c r="D202" s="53"/>
      <c r="E202" s="54" t="s">
        <v>128</v>
      </c>
      <c r="F202" s="62">
        <v>12</v>
      </c>
      <c r="G202" s="63">
        <v>8</v>
      </c>
      <c r="H202" s="63">
        <v>4</v>
      </c>
      <c r="I202" s="63">
        <v>2</v>
      </c>
      <c r="J202" s="63">
        <v>4</v>
      </c>
      <c r="K202" s="63">
        <v>4</v>
      </c>
      <c r="L202" s="63">
        <v>2</v>
      </c>
      <c r="M202" s="63">
        <v>4</v>
      </c>
      <c r="N202" s="57">
        <f t="shared" si="89"/>
        <v>72</v>
      </c>
      <c r="O202" s="57">
        <f t="shared" si="81"/>
        <v>67.81609195402298</v>
      </c>
      <c r="P202" s="58">
        <f t="shared" si="82"/>
        <v>75.27586206896551</v>
      </c>
      <c r="Q202" s="59"/>
      <c r="R202" s="60"/>
      <c r="S202" s="60"/>
      <c r="T202" s="60"/>
      <c r="U202" s="60"/>
      <c r="V202" s="60"/>
      <c r="W202" s="60"/>
      <c r="X202" s="60"/>
      <c r="Y202" s="46">
        <f t="shared" si="83"/>
        <v>0</v>
      </c>
      <c r="Z202" s="50">
        <f t="shared" si="84"/>
        <v>0</v>
      </c>
      <c r="AA202" s="47">
        <f t="shared" si="85"/>
        <v>0</v>
      </c>
      <c r="AB202" s="61"/>
      <c r="AC202" s="60"/>
      <c r="AD202" s="60"/>
      <c r="AE202" s="60"/>
      <c r="AF202" s="60"/>
      <c r="AG202" s="60"/>
      <c r="AH202" s="60"/>
      <c r="AI202" s="60"/>
      <c r="AJ202" s="60"/>
      <c r="AK202" s="50">
        <f t="shared" si="86"/>
        <v>0</v>
      </c>
      <c r="AL202" s="46">
        <f t="shared" si="88"/>
        <v>0</v>
      </c>
      <c r="AM202" s="47">
        <f t="shared" si="87"/>
        <v>0</v>
      </c>
      <c r="AN202" s="122"/>
      <c r="AO202" s="113"/>
    </row>
    <row r="203" spans="1:41" ht="41.25">
      <c r="A203" s="106"/>
      <c r="B203" s="51">
        <v>111</v>
      </c>
      <c r="C203" s="64" t="s">
        <v>120</v>
      </c>
      <c r="D203" s="65"/>
      <c r="E203" s="54" t="s">
        <v>128</v>
      </c>
      <c r="F203" s="62">
        <v>12</v>
      </c>
      <c r="G203" s="63">
        <v>8</v>
      </c>
      <c r="H203" s="63">
        <v>4</v>
      </c>
      <c r="I203" s="63">
        <v>2</v>
      </c>
      <c r="J203" s="63">
        <v>4</v>
      </c>
      <c r="K203" s="63">
        <v>4</v>
      </c>
      <c r="L203" s="63">
        <v>2</v>
      </c>
      <c r="M203" s="63">
        <v>4</v>
      </c>
      <c r="N203" s="79">
        <f aca="true" t="shared" si="90" ref="N203:N210">(3*$F203)+(2*$G203)+$H203+$I203+$J203+$K203+$L203+M203</f>
        <v>72</v>
      </c>
      <c r="O203" s="57">
        <f t="shared" si="81"/>
        <v>67.81609195402298</v>
      </c>
      <c r="P203" s="58">
        <f t="shared" si="82"/>
        <v>75.27586206896551</v>
      </c>
      <c r="Q203" s="69"/>
      <c r="R203" s="70"/>
      <c r="S203" s="70"/>
      <c r="T203" s="70"/>
      <c r="U203" s="70"/>
      <c r="V203" s="70"/>
      <c r="W203" s="70"/>
      <c r="X203" s="70"/>
      <c r="Y203" s="46">
        <f t="shared" si="83"/>
        <v>0</v>
      </c>
      <c r="Z203" s="50">
        <f t="shared" si="84"/>
        <v>0</v>
      </c>
      <c r="AA203" s="47">
        <f t="shared" si="85"/>
        <v>0</v>
      </c>
      <c r="AB203" s="71"/>
      <c r="AC203" s="70"/>
      <c r="AD203" s="70"/>
      <c r="AE203" s="70"/>
      <c r="AF203" s="70"/>
      <c r="AG203" s="70"/>
      <c r="AH203" s="70"/>
      <c r="AI203" s="70"/>
      <c r="AJ203" s="70"/>
      <c r="AK203" s="50">
        <f t="shared" si="86"/>
        <v>0</v>
      </c>
      <c r="AL203" s="46">
        <f t="shared" si="88"/>
        <v>0</v>
      </c>
      <c r="AM203" s="47">
        <f t="shared" si="87"/>
        <v>0</v>
      </c>
      <c r="AN203" s="172"/>
      <c r="AO203" s="113"/>
    </row>
    <row r="204" spans="1:41" ht="27">
      <c r="A204" s="106"/>
      <c r="B204" s="51">
        <v>111</v>
      </c>
      <c r="C204" s="64" t="s">
        <v>121</v>
      </c>
      <c r="D204" s="65"/>
      <c r="E204" s="54" t="s">
        <v>128</v>
      </c>
      <c r="F204" s="62">
        <v>12</v>
      </c>
      <c r="G204" s="63">
        <v>8</v>
      </c>
      <c r="H204" s="63">
        <v>4</v>
      </c>
      <c r="I204" s="63">
        <v>2</v>
      </c>
      <c r="J204" s="63">
        <v>4</v>
      </c>
      <c r="K204" s="63">
        <v>4</v>
      </c>
      <c r="L204" s="63">
        <v>2</v>
      </c>
      <c r="M204" s="63">
        <v>4</v>
      </c>
      <c r="N204" s="57">
        <f t="shared" si="90"/>
        <v>72</v>
      </c>
      <c r="O204" s="57">
        <f t="shared" si="81"/>
        <v>67.81609195402298</v>
      </c>
      <c r="P204" s="58">
        <f t="shared" si="82"/>
        <v>75.27586206896551</v>
      </c>
      <c r="Q204" s="69"/>
      <c r="R204" s="70"/>
      <c r="S204" s="70"/>
      <c r="T204" s="70"/>
      <c r="U204" s="70"/>
      <c r="V204" s="70"/>
      <c r="W204" s="70"/>
      <c r="X204" s="70"/>
      <c r="Y204" s="46">
        <f t="shared" si="83"/>
        <v>0</v>
      </c>
      <c r="Z204" s="50">
        <f t="shared" si="84"/>
        <v>0</v>
      </c>
      <c r="AA204" s="47">
        <f t="shared" si="85"/>
        <v>0</v>
      </c>
      <c r="AB204" s="71"/>
      <c r="AC204" s="70"/>
      <c r="AD204" s="70"/>
      <c r="AE204" s="70"/>
      <c r="AF204" s="70"/>
      <c r="AG204" s="70"/>
      <c r="AH204" s="70"/>
      <c r="AI204" s="70"/>
      <c r="AJ204" s="70"/>
      <c r="AK204" s="50">
        <f t="shared" si="86"/>
        <v>0</v>
      </c>
      <c r="AL204" s="46">
        <f t="shared" si="88"/>
        <v>0</v>
      </c>
      <c r="AM204" s="47">
        <f t="shared" si="87"/>
        <v>0</v>
      </c>
      <c r="AN204" s="172"/>
      <c r="AO204" s="113"/>
    </row>
    <row r="205" spans="1:41" ht="27">
      <c r="A205" s="106"/>
      <c r="B205" s="51">
        <v>111</v>
      </c>
      <c r="C205" s="64" t="s">
        <v>85</v>
      </c>
      <c r="D205" s="65"/>
      <c r="E205" s="99" t="s">
        <v>128</v>
      </c>
      <c r="F205" s="62">
        <v>12</v>
      </c>
      <c r="G205" s="63">
        <v>8</v>
      </c>
      <c r="H205" s="63">
        <v>4</v>
      </c>
      <c r="I205" s="63">
        <v>2</v>
      </c>
      <c r="J205" s="63">
        <v>4</v>
      </c>
      <c r="K205" s="63">
        <v>4</v>
      </c>
      <c r="L205" s="63">
        <v>2</v>
      </c>
      <c r="M205" s="63">
        <v>4</v>
      </c>
      <c r="N205" s="100">
        <f t="shared" si="90"/>
        <v>72</v>
      </c>
      <c r="O205" s="57">
        <f>IF($N205&lt;&gt;0,(($N205-$O$6)/($F$6-$O$6))*100,0)</f>
        <v>67.81609195402298</v>
      </c>
      <c r="P205" s="58">
        <f t="shared" si="82"/>
        <v>75.27586206896551</v>
      </c>
      <c r="Q205" s="69"/>
      <c r="R205" s="70"/>
      <c r="S205" s="70"/>
      <c r="T205" s="70"/>
      <c r="U205" s="70"/>
      <c r="V205" s="70"/>
      <c r="W205" s="70"/>
      <c r="X205" s="70"/>
      <c r="Y205" s="46">
        <f aca="true" t="shared" si="91" ref="Y205:Y210">(3*$Q205)+(2*$R205)+$S205+$T205+$U205+$V205+$W205+$X205</f>
        <v>0</v>
      </c>
      <c r="Z205" s="72">
        <f>IF($Y205&lt;&gt;0,(($Y205-$O$6)/($F$6-$O$6))*100,0)</f>
        <v>0</v>
      </c>
      <c r="AA205" s="47">
        <f t="shared" si="85"/>
        <v>0</v>
      </c>
      <c r="AB205" s="71"/>
      <c r="AC205" s="70"/>
      <c r="AD205" s="70"/>
      <c r="AE205" s="70"/>
      <c r="AF205" s="70"/>
      <c r="AG205" s="70"/>
      <c r="AH205" s="70"/>
      <c r="AI205" s="70"/>
      <c r="AJ205" s="70"/>
      <c r="AK205" s="50">
        <f aca="true" t="shared" si="92" ref="AK205:AK210">(3*$AC205)+(2*$AD205)+$AE205+$AF205+$AG205+$AH205+$AI205+$AJ205</f>
        <v>0</v>
      </c>
      <c r="AL205" s="46">
        <f aca="true" t="shared" si="93" ref="AL205:AL210">IF($AK205&lt;&gt;0,(($AK205-$Q$6)/($F$6-$Q$6))*100,0)</f>
        <v>0</v>
      </c>
      <c r="AM205" s="47">
        <f t="shared" si="87"/>
        <v>0</v>
      </c>
      <c r="AN205" s="172"/>
      <c r="AO205" s="113"/>
    </row>
    <row r="206" spans="1:41" ht="27">
      <c r="A206" s="106"/>
      <c r="B206" s="51"/>
      <c r="C206" s="64" t="s">
        <v>86</v>
      </c>
      <c r="D206" s="65"/>
      <c r="E206" s="98" t="s">
        <v>128</v>
      </c>
      <c r="F206" s="62">
        <v>12</v>
      </c>
      <c r="G206" s="63">
        <v>8</v>
      </c>
      <c r="H206" s="63">
        <v>4</v>
      </c>
      <c r="I206" s="63">
        <v>2</v>
      </c>
      <c r="J206" s="63">
        <v>4</v>
      </c>
      <c r="K206" s="63">
        <v>4</v>
      </c>
      <c r="L206" s="63">
        <v>2</v>
      </c>
      <c r="M206" s="63">
        <v>4</v>
      </c>
      <c r="N206" s="57">
        <f t="shared" si="90"/>
        <v>72</v>
      </c>
      <c r="O206" s="101">
        <f t="shared" si="81"/>
        <v>67.81609195402298</v>
      </c>
      <c r="P206" s="102">
        <f t="shared" si="82"/>
        <v>0</v>
      </c>
      <c r="Q206" s="69"/>
      <c r="R206" s="70"/>
      <c r="S206" s="70"/>
      <c r="T206" s="70"/>
      <c r="U206" s="70"/>
      <c r="V206" s="70"/>
      <c r="W206" s="70"/>
      <c r="X206" s="70"/>
      <c r="Y206" s="46">
        <f t="shared" si="91"/>
        <v>0</v>
      </c>
      <c r="Z206" s="50">
        <f t="shared" si="84"/>
        <v>0</v>
      </c>
      <c r="AA206" s="47">
        <f t="shared" si="85"/>
        <v>0</v>
      </c>
      <c r="AB206" s="71"/>
      <c r="AC206" s="70"/>
      <c r="AD206" s="70"/>
      <c r="AE206" s="70"/>
      <c r="AF206" s="70"/>
      <c r="AG206" s="70"/>
      <c r="AH206" s="70"/>
      <c r="AI206" s="70"/>
      <c r="AJ206" s="70"/>
      <c r="AK206" s="50">
        <f t="shared" si="92"/>
        <v>0</v>
      </c>
      <c r="AL206" s="46">
        <f t="shared" si="93"/>
        <v>0</v>
      </c>
      <c r="AM206" s="47">
        <f t="shared" si="87"/>
        <v>0</v>
      </c>
      <c r="AN206" s="172"/>
      <c r="AO206" s="113"/>
    </row>
    <row r="207" spans="1:41" ht="26.25" customHeight="1">
      <c r="A207" s="106"/>
      <c r="B207" s="51"/>
      <c r="C207" s="64" t="s">
        <v>87</v>
      </c>
      <c r="D207" s="65"/>
      <c r="E207" s="91" t="s">
        <v>128</v>
      </c>
      <c r="F207" s="62">
        <v>12</v>
      </c>
      <c r="G207" s="63">
        <v>8</v>
      </c>
      <c r="H207" s="63">
        <v>4</v>
      </c>
      <c r="I207" s="63">
        <v>2</v>
      </c>
      <c r="J207" s="63">
        <v>4</v>
      </c>
      <c r="K207" s="63">
        <v>4</v>
      </c>
      <c r="L207" s="63">
        <v>2</v>
      </c>
      <c r="M207" s="63">
        <v>4</v>
      </c>
      <c r="N207" s="57">
        <f t="shared" si="90"/>
        <v>72</v>
      </c>
      <c r="O207" s="57">
        <f t="shared" si="81"/>
        <v>67.81609195402298</v>
      </c>
      <c r="P207" s="58">
        <f t="shared" si="82"/>
        <v>0</v>
      </c>
      <c r="Q207" s="69"/>
      <c r="R207" s="70"/>
      <c r="S207" s="70"/>
      <c r="T207" s="70"/>
      <c r="U207" s="70"/>
      <c r="V207" s="70"/>
      <c r="W207" s="70"/>
      <c r="X207" s="70"/>
      <c r="Y207" s="46">
        <f t="shared" si="91"/>
        <v>0</v>
      </c>
      <c r="Z207" s="50">
        <f t="shared" si="84"/>
        <v>0</v>
      </c>
      <c r="AA207" s="47">
        <f t="shared" si="85"/>
        <v>0</v>
      </c>
      <c r="AB207" s="71"/>
      <c r="AC207" s="70"/>
      <c r="AD207" s="70"/>
      <c r="AE207" s="70"/>
      <c r="AF207" s="70"/>
      <c r="AG207" s="70"/>
      <c r="AH207" s="70"/>
      <c r="AI207" s="70"/>
      <c r="AJ207" s="70"/>
      <c r="AK207" s="50">
        <f t="shared" si="92"/>
        <v>0</v>
      </c>
      <c r="AL207" s="46">
        <f t="shared" si="93"/>
        <v>0</v>
      </c>
      <c r="AM207" s="47">
        <f t="shared" si="87"/>
        <v>0</v>
      </c>
      <c r="AN207" s="172"/>
      <c r="AO207" s="113"/>
    </row>
    <row r="208" spans="1:41" ht="30" customHeight="1">
      <c r="A208" s="106"/>
      <c r="B208" s="51"/>
      <c r="C208" s="64" t="s">
        <v>88</v>
      </c>
      <c r="D208" s="65"/>
      <c r="E208" s="91" t="s">
        <v>128</v>
      </c>
      <c r="F208" s="62">
        <v>12</v>
      </c>
      <c r="G208" s="63">
        <v>8</v>
      </c>
      <c r="H208" s="63">
        <v>4</v>
      </c>
      <c r="I208" s="63">
        <v>2</v>
      </c>
      <c r="J208" s="63">
        <v>4</v>
      </c>
      <c r="K208" s="63">
        <v>4</v>
      </c>
      <c r="L208" s="63">
        <v>2</v>
      </c>
      <c r="M208" s="63">
        <v>4</v>
      </c>
      <c r="N208" s="57">
        <f t="shared" si="90"/>
        <v>72</v>
      </c>
      <c r="O208" s="57">
        <f t="shared" si="81"/>
        <v>67.81609195402298</v>
      </c>
      <c r="P208" s="58">
        <f t="shared" si="82"/>
        <v>0</v>
      </c>
      <c r="Q208" s="69"/>
      <c r="R208" s="70"/>
      <c r="S208" s="70"/>
      <c r="T208" s="70"/>
      <c r="U208" s="70"/>
      <c r="V208" s="70"/>
      <c r="W208" s="70"/>
      <c r="X208" s="70"/>
      <c r="Y208" s="46">
        <f t="shared" si="91"/>
        <v>0</v>
      </c>
      <c r="Z208" s="50">
        <f t="shared" si="84"/>
        <v>0</v>
      </c>
      <c r="AA208" s="47">
        <f t="shared" si="85"/>
        <v>0</v>
      </c>
      <c r="AB208" s="71"/>
      <c r="AC208" s="70"/>
      <c r="AD208" s="70"/>
      <c r="AE208" s="70"/>
      <c r="AF208" s="70"/>
      <c r="AG208" s="70"/>
      <c r="AH208" s="70"/>
      <c r="AI208" s="70"/>
      <c r="AJ208" s="70"/>
      <c r="AK208" s="50">
        <f t="shared" si="92"/>
        <v>0</v>
      </c>
      <c r="AL208" s="46">
        <f t="shared" si="93"/>
        <v>0</v>
      </c>
      <c r="AM208" s="47">
        <f t="shared" si="87"/>
        <v>0</v>
      </c>
      <c r="AN208" s="172"/>
      <c r="AO208" s="113"/>
    </row>
    <row r="209" spans="1:41" ht="45" customHeight="1">
      <c r="A209" s="106"/>
      <c r="B209" s="51"/>
      <c r="C209" s="64" t="s">
        <v>109</v>
      </c>
      <c r="D209" s="65"/>
      <c r="E209" s="91" t="s">
        <v>128</v>
      </c>
      <c r="F209" s="62">
        <v>12</v>
      </c>
      <c r="G209" s="63">
        <v>8</v>
      </c>
      <c r="H209" s="63">
        <v>4</v>
      </c>
      <c r="I209" s="63">
        <v>2</v>
      </c>
      <c r="J209" s="63">
        <v>4</v>
      </c>
      <c r="K209" s="63">
        <v>4</v>
      </c>
      <c r="L209" s="63">
        <v>2</v>
      </c>
      <c r="M209" s="63">
        <v>4</v>
      </c>
      <c r="N209" s="57">
        <f t="shared" si="90"/>
        <v>72</v>
      </c>
      <c r="O209" s="57">
        <f t="shared" si="81"/>
        <v>67.81609195402298</v>
      </c>
      <c r="P209" s="58">
        <f t="shared" si="82"/>
        <v>0</v>
      </c>
      <c r="Q209" s="69"/>
      <c r="R209" s="70"/>
      <c r="S209" s="70"/>
      <c r="T209" s="70"/>
      <c r="U209" s="70"/>
      <c r="V209" s="70"/>
      <c r="W209" s="70"/>
      <c r="X209" s="70"/>
      <c r="Y209" s="46">
        <f t="shared" si="91"/>
        <v>0</v>
      </c>
      <c r="Z209" s="50">
        <f t="shared" si="84"/>
        <v>0</v>
      </c>
      <c r="AA209" s="47">
        <f t="shared" si="85"/>
        <v>0</v>
      </c>
      <c r="AB209" s="71"/>
      <c r="AC209" s="70"/>
      <c r="AD209" s="70"/>
      <c r="AE209" s="70"/>
      <c r="AF209" s="70"/>
      <c r="AG209" s="70"/>
      <c r="AH209" s="70"/>
      <c r="AI209" s="70"/>
      <c r="AJ209" s="70"/>
      <c r="AK209" s="50">
        <f t="shared" si="92"/>
        <v>0</v>
      </c>
      <c r="AL209" s="46">
        <f t="shared" si="93"/>
        <v>0</v>
      </c>
      <c r="AM209" s="47">
        <f t="shared" si="87"/>
        <v>0</v>
      </c>
      <c r="AN209" s="172"/>
      <c r="AO209" s="113"/>
    </row>
    <row r="210" spans="1:41" ht="27">
      <c r="A210" s="106"/>
      <c r="B210" s="51"/>
      <c r="C210" s="64" t="s">
        <v>97</v>
      </c>
      <c r="D210" s="65"/>
      <c r="E210" s="91" t="s">
        <v>128</v>
      </c>
      <c r="F210" s="62">
        <v>12</v>
      </c>
      <c r="G210" s="63">
        <v>8</v>
      </c>
      <c r="H210" s="63">
        <v>4</v>
      </c>
      <c r="I210" s="63">
        <v>2</v>
      </c>
      <c r="J210" s="63">
        <v>4</v>
      </c>
      <c r="K210" s="63">
        <v>4</v>
      </c>
      <c r="L210" s="63">
        <v>2</v>
      </c>
      <c r="M210" s="63">
        <v>4</v>
      </c>
      <c r="N210" s="57">
        <f t="shared" si="90"/>
        <v>72</v>
      </c>
      <c r="O210" s="57">
        <f t="shared" si="81"/>
        <v>67.81609195402298</v>
      </c>
      <c r="P210" s="58">
        <f t="shared" si="82"/>
        <v>0</v>
      </c>
      <c r="Q210" s="69"/>
      <c r="R210" s="70"/>
      <c r="S210" s="70"/>
      <c r="T210" s="70"/>
      <c r="U210" s="70"/>
      <c r="V210" s="70"/>
      <c r="W210" s="70"/>
      <c r="X210" s="70"/>
      <c r="Y210" s="46">
        <f t="shared" si="91"/>
        <v>0</v>
      </c>
      <c r="Z210" s="50">
        <f t="shared" si="84"/>
        <v>0</v>
      </c>
      <c r="AA210" s="47">
        <f t="shared" si="85"/>
        <v>0</v>
      </c>
      <c r="AB210" s="71"/>
      <c r="AC210" s="70"/>
      <c r="AD210" s="70"/>
      <c r="AE210" s="70"/>
      <c r="AF210" s="70"/>
      <c r="AG210" s="70"/>
      <c r="AH210" s="70"/>
      <c r="AI210" s="70"/>
      <c r="AJ210" s="70"/>
      <c r="AK210" s="50">
        <f t="shared" si="92"/>
        <v>0</v>
      </c>
      <c r="AL210" s="46">
        <f t="shared" si="93"/>
        <v>0</v>
      </c>
      <c r="AM210" s="47">
        <f t="shared" si="87"/>
        <v>0</v>
      </c>
      <c r="AN210" s="172"/>
      <c r="AO210" s="113"/>
    </row>
    <row r="211" spans="1:42" ht="14.25" thickBot="1">
      <c r="A211" s="106"/>
      <c r="B211" s="51">
        <v>111</v>
      </c>
      <c r="C211" s="64" t="s">
        <v>115</v>
      </c>
      <c r="D211" s="65"/>
      <c r="E211" s="66" t="s">
        <v>127</v>
      </c>
      <c r="F211" s="34"/>
      <c r="G211" s="35"/>
      <c r="H211" s="35"/>
      <c r="I211" s="35"/>
      <c r="J211" s="35"/>
      <c r="K211" s="35"/>
      <c r="L211" s="35"/>
      <c r="M211" s="35"/>
      <c r="N211" s="79">
        <f t="shared" si="89"/>
        <v>0</v>
      </c>
      <c r="O211" s="67">
        <f t="shared" si="81"/>
        <v>0</v>
      </c>
      <c r="P211" s="68">
        <f t="shared" si="82"/>
        <v>0</v>
      </c>
      <c r="Q211" s="69">
        <v>12</v>
      </c>
      <c r="R211" s="70">
        <v>4</v>
      </c>
      <c r="S211" s="70">
        <v>4</v>
      </c>
      <c r="T211" s="70">
        <v>2</v>
      </c>
      <c r="U211" s="70">
        <v>4</v>
      </c>
      <c r="V211" s="70">
        <v>4</v>
      </c>
      <c r="W211" s="70">
        <v>2</v>
      </c>
      <c r="X211" s="70">
        <v>4</v>
      </c>
      <c r="Y211" s="46">
        <f t="shared" si="83"/>
        <v>64</v>
      </c>
      <c r="Z211" s="72">
        <f t="shared" si="84"/>
        <v>58.620689655172406</v>
      </c>
      <c r="AA211" s="47">
        <f t="shared" si="85"/>
        <v>65.06896551724137</v>
      </c>
      <c r="AB211" s="71"/>
      <c r="AC211" s="70">
        <v>4</v>
      </c>
      <c r="AD211" s="70">
        <v>4</v>
      </c>
      <c r="AE211" s="70">
        <v>2</v>
      </c>
      <c r="AF211" s="70">
        <v>2</v>
      </c>
      <c r="AG211" s="70">
        <v>4</v>
      </c>
      <c r="AH211" s="70">
        <v>4</v>
      </c>
      <c r="AI211" s="70">
        <v>2</v>
      </c>
      <c r="AJ211" s="70">
        <v>2</v>
      </c>
      <c r="AK211" s="50">
        <f t="shared" si="86"/>
        <v>36</v>
      </c>
      <c r="AL211" s="46">
        <f t="shared" si="88"/>
        <v>36</v>
      </c>
      <c r="AM211" s="47">
        <f t="shared" si="87"/>
        <v>39.96</v>
      </c>
      <c r="AN211" s="172"/>
      <c r="AO211" s="173"/>
      <c r="AP211" s="2"/>
    </row>
    <row r="212" spans="1:42" ht="14.25" thickBot="1">
      <c r="A212" s="107"/>
      <c r="B212" s="19">
        <v>111</v>
      </c>
      <c r="C212" s="161"/>
      <c r="D212" s="162"/>
      <c r="E212" s="163"/>
      <c r="F212" s="136" t="s">
        <v>21</v>
      </c>
      <c r="G212" s="126"/>
      <c r="H212" s="126"/>
      <c r="I212" s="126"/>
      <c r="J212" s="126"/>
      <c r="K212" s="126"/>
      <c r="L212" s="126"/>
      <c r="M212" s="137"/>
      <c r="N212" s="21">
        <f>IF(SUM($N190:$N211),(1-EXP(-((SUM($N190:$N211)/COUNTIF($N190:$N211,"&gt;0"))^1)))*($F$6-(MAX($N190:$N211)))*(1-1/(EXP((((COUNTIF($N190:$N211,"&gt;0")^1)-1)*0.1))))+(MAX($N190:$N211)),0)</f>
        <v>96.21061206937485</v>
      </c>
      <c r="O212" s="78">
        <f t="shared" si="81"/>
        <v>95.6443816889366</v>
      </c>
      <c r="P212" s="22">
        <f>IF(SUM($N190:$N211),(($O212*$B212)/100),0)</f>
        <v>106.16526367471963</v>
      </c>
      <c r="Q212" s="125" t="s">
        <v>20</v>
      </c>
      <c r="R212" s="126"/>
      <c r="S212" s="126"/>
      <c r="T212" s="126"/>
      <c r="U212" s="126"/>
      <c r="V212" s="126"/>
      <c r="W212" s="126"/>
      <c r="X212" s="137"/>
      <c r="Y212" s="21">
        <f>IF(SUM($Y190:$Y211),(1-EXP(-((SUM($Y190:$Y211)/COUNTIF($Y190:$Y211,"&gt;0"))^1)))*($F$6-(MAX($Y190:$Y211)))*(1-1/(EXP((((COUNTIF($Y190:$Y211,"&gt;0")^1)-1)*0.1))))+(MAX($Y190:$Y211)),0)</f>
        <v>64</v>
      </c>
      <c r="Z212" s="20">
        <f t="shared" si="84"/>
        <v>58.620689655172406</v>
      </c>
      <c r="AA212" s="22">
        <f>IF(SUM($Y190:$Y211),(($Z212*$B212)/100),0)</f>
        <v>65.06896551724137</v>
      </c>
      <c r="AB212" s="26">
        <f>+P212-AA212</f>
        <v>41.09629815747826</v>
      </c>
      <c r="AC212" s="81" t="s">
        <v>6</v>
      </c>
      <c r="AD212" s="125" t="s">
        <v>22</v>
      </c>
      <c r="AE212" s="126"/>
      <c r="AF212" s="126"/>
      <c r="AG212" s="126"/>
      <c r="AH212" s="126"/>
      <c r="AI212" s="126"/>
      <c r="AJ212" s="127"/>
      <c r="AK212" s="20">
        <f>IF(SUM($AK190:$AK211),(1-EXP(-((SUM($AK190:$AK211)/COUNTIF($AK190:$AK211,"&gt;0"))^1)))*($F$6-(MAX($AK190:$AK211)))*(1-1/(EXP((((COUNTIF($AK190:$AK211,"&gt;0")^1)-1)*0.1))))+(MAX($AK190:$AK211)),0)</f>
        <v>36</v>
      </c>
      <c r="AL212" s="20">
        <f>IF($AK212&lt;&gt;0,(($AK212-$O$6)/($F$6-$O$6))*100,0)</f>
        <v>26.436781609195403</v>
      </c>
      <c r="AM212" s="22">
        <f>IF(SUM($AK190:$AK211),(($AL212*$B212)/100),0)</f>
        <v>29.344827586206897</v>
      </c>
      <c r="AN212" s="23" t="s">
        <v>8</v>
      </c>
      <c r="AO212" s="24">
        <f>$P212-$AM212</f>
        <v>76.82043608851274</v>
      </c>
      <c r="AP212" s="2"/>
    </row>
    <row r="214" ht="13.5" thickBot="1"/>
    <row r="215" spans="1:41" ht="13.5">
      <c r="A215" s="134" t="s">
        <v>58</v>
      </c>
      <c r="B215" s="110" t="s">
        <v>5</v>
      </c>
      <c r="C215" s="166" t="s">
        <v>10</v>
      </c>
      <c r="D215" s="108" t="s">
        <v>9</v>
      </c>
      <c r="E215" s="164" t="s">
        <v>19</v>
      </c>
      <c r="F215" s="138" t="s">
        <v>59</v>
      </c>
      <c r="G215" s="139"/>
      <c r="H215" s="139"/>
      <c r="I215" s="139"/>
      <c r="J215" s="139"/>
      <c r="K215" s="139"/>
      <c r="L215" s="139"/>
      <c r="M215" s="139"/>
      <c r="N215" s="139" t="s">
        <v>11</v>
      </c>
      <c r="O215" s="139"/>
      <c r="P215" s="146"/>
      <c r="Q215" s="116" t="s">
        <v>60</v>
      </c>
      <c r="R215" s="117"/>
      <c r="S215" s="117"/>
      <c r="T215" s="117"/>
      <c r="U215" s="117"/>
      <c r="V215" s="117"/>
      <c r="W215" s="117"/>
      <c r="X215" s="117"/>
      <c r="Y215" s="117" t="s">
        <v>11</v>
      </c>
      <c r="Z215" s="117"/>
      <c r="AA215" s="118"/>
      <c r="AB215" s="144" t="s">
        <v>18</v>
      </c>
      <c r="AC215" s="114" t="s">
        <v>61</v>
      </c>
      <c r="AD215" s="115"/>
      <c r="AE215" s="115"/>
      <c r="AF215" s="115"/>
      <c r="AG215" s="115"/>
      <c r="AH215" s="115"/>
      <c r="AI215" s="115"/>
      <c r="AJ215" s="116"/>
      <c r="AK215" s="117" t="s">
        <v>11</v>
      </c>
      <c r="AL215" s="117"/>
      <c r="AM215" s="118"/>
      <c r="AN215" s="123" t="s">
        <v>7</v>
      </c>
      <c r="AO215" s="119" t="s">
        <v>12</v>
      </c>
    </row>
    <row r="216" spans="1:41" ht="33" thickBot="1">
      <c r="A216" s="135"/>
      <c r="B216" s="111"/>
      <c r="C216" s="165"/>
      <c r="D216" s="109"/>
      <c r="E216" s="165"/>
      <c r="F216" s="34" t="s">
        <v>6</v>
      </c>
      <c r="G216" s="35" t="s">
        <v>0</v>
      </c>
      <c r="H216" s="35" t="s">
        <v>1</v>
      </c>
      <c r="I216" s="35" t="s">
        <v>2</v>
      </c>
      <c r="J216" s="35" t="s">
        <v>46</v>
      </c>
      <c r="K216" s="35" t="s">
        <v>4</v>
      </c>
      <c r="L216" s="35" t="s">
        <v>47</v>
      </c>
      <c r="M216" s="35" t="s">
        <v>3</v>
      </c>
      <c r="N216" s="25" t="s">
        <v>25</v>
      </c>
      <c r="O216" s="25" t="s">
        <v>26</v>
      </c>
      <c r="P216" s="27" t="s">
        <v>37</v>
      </c>
      <c r="Q216" s="36" t="s">
        <v>6</v>
      </c>
      <c r="R216" s="37" t="s">
        <v>0</v>
      </c>
      <c r="S216" s="37" t="s">
        <v>1</v>
      </c>
      <c r="T216" s="37" t="s">
        <v>2</v>
      </c>
      <c r="U216" s="37" t="s">
        <v>46</v>
      </c>
      <c r="V216" s="37" t="s">
        <v>4</v>
      </c>
      <c r="W216" s="37" t="s">
        <v>47</v>
      </c>
      <c r="X216" s="37" t="s">
        <v>3</v>
      </c>
      <c r="Y216" s="29" t="s">
        <v>27</v>
      </c>
      <c r="Z216" s="29" t="s">
        <v>28</v>
      </c>
      <c r="AA216" s="30" t="s">
        <v>38</v>
      </c>
      <c r="AB216" s="145"/>
      <c r="AC216" s="37" t="s">
        <v>33</v>
      </c>
      <c r="AD216" s="37" t="s">
        <v>34</v>
      </c>
      <c r="AE216" s="28" t="s">
        <v>29</v>
      </c>
      <c r="AF216" s="28" t="s">
        <v>30</v>
      </c>
      <c r="AG216" s="28" t="s">
        <v>48</v>
      </c>
      <c r="AH216" s="28" t="s">
        <v>31</v>
      </c>
      <c r="AI216" s="28" t="s">
        <v>49</v>
      </c>
      <c r="AJ216" s="28" t="s">
        <v>32</v>
      </c>
      <c r="AK216" s="29" t="s">
        <v>35</v>
      </c>
      <c r="AL216" s="29" t="s">
        <v>36</v>
      </c>
      <c r="AM216" s="29" t="s">
        <v>39</v>
      </c>
      <c r="AN216" s="124"/>
      <c r="AO216" s="120"/>
    </row>
    <row r="217" spans="1:41" ht="13.5">
      <c r="A217" s="105" t="s">
        <v>78</v>
      </c>
      <c r="B217" s="31">
        <v>89</v>
      </c>
      <c r="C217" s="40" t="s">
        <v>122</v>
      </c>
      <c r="D217" s="41"/>
      <c r="E217" s="89" t="s">
        <v>128</v>
      </c>
      <c r="F217" s="62">
        <v>8</v>
      </c>
      <c r="G217" s="63">
        <v>2</v>
      </c>
      <c r="H217" s="63">
        <v>4</v>
      </c>
      <c r="I217" s="63">
        <v>2</v>
      </c>
      <c r="J217" s="63">
        <v>4</v>
      </c>
      <c r="K217" s="63">
        <v>4</v>
      </c>
      <c r="L217" s="63">
        <v>2</v>
      </c>
      <c r="M217" s="63">
        <v>4</v>
      </c>
      <c r="N217" s="42">
        <f>(3*$F217)+(2*$G217)+$H217+$I217+$J217+$K217+$L217+M217</f>
        <v>48</v>
      </c>
      <c r="O217" s="43">
        <f aca="true" t="shared" si="94" ref="O217:O225">IF($N217&lt;&gt;0,(($N217-$O$6)/($F$6-$O$6))*100,0)</f>
        <v>40.229885057471265</v>
      </c>
      <c r="P217" s="44">
        <f aca="true" t="shared" si="95" ref="P217:P224">($O217*$B217)/100</f>
        <v>35.804597701149426</v>
      </c>
      <c r="Q217" s="45"/>
      <c r="R217" s="45"/>
      <c r="S217" s="45"/>
      <c r="T217" s="45"/>
      <c r="U217" s="45"/>
      <c r="V217" s="45"/>
      <c r="W217" s="45"/>
      <c r="X217" s="45"/>
      <c r="Y217" s="46">
        <f aca="true" t="shared" si="96" ref="Y217:Y224">(3*$Q217)+(2*$R217)+$S217+$T217+$U217+$V217+$W217+$X217</f>
        <v>0</v>
      </c>
      <c r="Z217" s="73">
        <f aca="true" t="shared" si="97" ref="Z217:Z225">IF($Y217&lt;&gt;0,(($Y217-$O$6)/($F$6-$O$6))*100,0)</f>
        <v>0</v>
      </c>
      <c r="AA217" s="47">
        <f aca="true" t="shared" si="98" ref="AA217:AA224">($Z217*$B217)/100</f>
        <v>0</v>
      </c>
      <c r="AB217" s="48"/>
      <c r="AC217" s="49"/>
      <c r="AD217" s="49"/>
      <c r="AE217" s="49"/>
      <c r="AF217" s="49"/>
      <c r="AG217" s="49"/>
      <c r="AH217" s="49"/>
      <c r="AI217" s="49"/>
      <c r="AJ217" s="49"/>
      <c r="AK217" s="50">
        <f aca="true" t="shared" si="99" ref="AK217:AK224">(3*$AC217)+(2*$AD217)+$AE217+$AF217+$AG217+$AH217+$AI217+$AJ217</f>
        <v>0</v>
      </c>
      <c r="AL217" s="46">
        <f>IF($AK217&lt;&gt;0,(($AK217-$O$6)/($F$6-$O$6))*100,0)</f>
        <v>0</v>
      </c>
      <c r="AM217" s="47">
        <f aca="true" t="shared" si="100" ref="AM217:AM224">($AL217*$B217)/100</f>
        <v>0</v>
      </c>
      <c r="AN217" s="121">
        <f>$AO225-$AB225</f>
        <v>36.82758620689655</v>
      </c>
      <c r="AO217" s="112"/>
    </row>
    <row r="218" spans="1:41" ht="27">
      <c r="A218" s="106"/>
      <c r="B218" s="51">
        <v>89</v>
      </c>
      <c r="C218" s="52" t="s">
        <v>123</v>
      </c>
      <c r="D218" s="53"/>
      <c r="E218" s="90" t="s">
        <v>128</v>
      </c>
      <c r="F218" s="88">
        <v>8</v>
      </c>
      <c r="G218" s="63">
        <v>1</v>
      </c>
      <c r="H218" s="63">
        <v>4</v>
      </c>
      <c r="I218" s="63">
        <v>2</v>
      </c>
      <c r="J218" s="63">
        <v>4</v>
      </c>
      <c r="K218" s="63">
        <v>4</v>
      </c>
      <c r="L218" s="63">
        <v>2</v>
      </c>
      <c r="M218" s="63">
        <v>4</v>
      </c>
      <c r="N218" s="86">
        <f>(3*$F218)+(2*$G218)+$H218+$I218+$J218+$K218+$L218+M218</f>
        <v>46</v>
      </c>
      <c r="O218" s="57">
        <f t="shared" si="94"/>
        <v>37.93103448275862</v>
      </c>
      <c r="P218" s="58">
        <f t="shared" si="95"/>
        <v>33.758620689655174</v>
      </c>
      <c r="Q218" s="59"/>
      <c r="R218" s="60"/>
      <c r="S218" s="60"/>
      <c r="T218" s="60"/>
      <c r="U218" s="60"/>
      <c r="V218" s="60"/>
      <c r="W218" s="60"/>
      <c r="X218" s="60"/>
      <c r="Y218" s="46">
        <f t="shared" si="96"/>
        <v>0</v>
      </c>
      <c r="Z218" s="50">
        <f t="shared" si="97"/>
        <v>0</v>
      </c>
      <c r="AA218" s="47">
        <f t="shared" si="98"/>
        <v>0</v>
      </c>
      <c r="AB218" s="61"/>
      <c r="AC218" s="60"/>
      <c r="AD218" s="60"/>
      <c r="AE218" s="60"/>
      <c r="AF218" s="60"/>
      <c r="AG218" s="60"/>
      <c r="AH218" s="60"/>
      <c r="AI218" s="60"/>
      <c r="AJ218" s="60"/>
      <c r="AK218" s="50">
        <f t="shared" si="99"/>
        <v>0</v>
      </c>
      <c r="AL218" s="46">
        <f aca="true" t="shared" si="101" ref="AL218:AL224">IF($AK218&lt;&gt;0,(($AK218-$Q$6)/($F$6-$Q$6))*100,0)</f>
        <v>0</v>
      </c>
      <c r="AM218" s="47">
        <f t="shared" si="100"/>
        <v>0</v>
      </c>
      <c r="AN218" s="122"/>
      <c r="AO218" s="113"/>
    </row>
    <row r="219" spans="1:41" ht="27">
      <c r="A219" s="106"/>
      <c r="B219" s="51">
        <v>89</v>
      </c>
      <c r="C219" s="52" t="s">
        <v>124</v>
      </c>
      <c r="D219" s="53"/>
      <c r="E219" s="90" t="s">
        <v>128</v>
      </c>
      <c r="F219" s="88">
        <v>8</v>
      </c>
      <c r="G219" s="63">
        <v>1</v>
      </c>
      <c r="H219" s="63">
        <v>4</v>
      </c>
      <c r="I219" s="63">
        <v>2</v>
      </c>
      <c r="J219" s="63">
        <v>4</v>
      </c>
      <c r="K219" s="63">
        <v>4</v>
      </c>
      <c r="L219" s="63">
        <v>2</v>
      </c>
      <c r="M219" s="63">
        <v>4</v>
      </c>
      <c r="N219" s="86">
        <f aca="true" t="shared" si="102" ref="N219:N224">(3*$F219)+(2*$G219)+$H219+$I219+$J219+$K219+$L219+M219</f>
        <v>46</v>
      </c>
      <c r="O219" s="57">
        <f t="shared" si="94"/>
        <v>37.93103448275862</v>
      </c>
      <c r="P219" s="58">
        <f t="shared" si="95"/>
        <v>33.758620689655174</v>
      </c>
      <c r="Q219" s="59"/>
      <c r="R219" s="60"/>
      <c r="S219" s="60"/>
      <c r="T219" s="60"/>
      <c r="U219" s="60"/>
      <c r="V219" s="60"/>
      <c r="W219" s="60"/>
      <c r="X219" s="60"/>
      <c r="Y219" s="46">
        <f t="shared" si="96"/>
        <v>0</v>
      </c>
      <c r="Z219" s="50">
        <f t="shared" si="97"/>
        <v>0</v>
      </c>
      <c r="AA219" s="47">
        <f t="shared" si="98"/>
        <v>0</v>
      </c>
      <c r="AB219" s="61"/>
      <c r="AC219" s="60"/>
      <c r="AD219" s="60"/>
      <c r="AE219" s="60"/>
      <c r="AF219" s="60"/>
      <c r="AG219" s="60"/>
      <c r="AH219" s="60"/>
      <c r="AI219" s="60"/>
      <c r="AJ219" s="60"/>
      <c r="AK219" s="50">
        <f t="shared" si="99"/>
        <v>0</v>
      </c>
      <c r="AL219" s="46">
        <f t="shared" si="101"/>
        <v>0</v>
      </c>
      <c r="AM219" s="47">
        <f t="shared" si="100"/>
        <v>0</v>
      </c>
      <c r="AN219" s="122"/>
      <c r="AO219" s="113"/>
    </row>
    <row r="220" spans="1:41" ht="27">
      <c r="A220" s="106"/>
      <c r="B220" s="51">
        <v>89</v>
      </c>
      <c r="C220" s="52" t="s">
        <v>112</v>
      </c>
      <c r="D220" s="53"/>
      <c r="E220" s="90" t="s">
        <v>128</v>
      </c>
      <c r="F220" s="88">
        <v>12</v>
      </c>
      <c r="G220" s="63">
        <v>8</v>
      </c>
      <c r="H220" s="63">
        <v>4</v>
      </c>
      <c r="I220" s="63">
        <v>2</v>
      </c>
      <c r="J220" s="63">
        <v>4</v>
      </c>
      <c r="K220" s="63">
        <v>4</v>
      </c>
      <c r="L220" s="63">
        <v>2</v>
      </c>
      <c r="M220" s="63">
        <v>4</v>
      </c>
      <c r="N220" s="86">
        <f t="shared" si="102"/>
        <v>72</v>
      </c>
      <c r="O220" s="57">
        <f t="shared" si="94"/>
        <v>67.81609195402298</v>
      </c>
      <c r="P220" s="58">
        <f t="shared" si="95"/>
        <v>60.35632183908046</v>
      </c>
      <c r="Q220" s="59"/>
      <c r="R220" s="60"/>
      <c r="S220" s="60"/>
      <c r="T220" s="60"/>
      <c r="U220" s="60"/>
      <c r="V220" s="60"/>
      <c r="W220" s="60"/>
      <c r="X220" s="60"/>
      <c r="Y220" s="46">
        <f t="shared" si="96"/>
        <v>0</v>
      </c>
      <c r="Z220" s="50">
        <f t="shared" si="97"/>
        <v>0</v>
      </c>
      <c r="AA220" s="47">
        <f t="shared" si="98"/>
        <v>0</v>
      </c>
      <c r="AB220" s="61"/>
      <c r="AC220" s="60"/>
      <c r="AD220" s="60"/>
      <c r="AE220" s="60"/>
      <c r="AF220" s="60"/>
      <c r="AG220" s="60"/>
      <c r="AH220" s="60"/>
      <c r="AI220" s="60"/>
      <c r="AJ220" s="60"/>
      <c r="AK220" s="50">
        <f t="shared" si="99"/>
        <v>0</v>
      </c>
      <c r="AL220" s="46">
        <f t="shared" si="101"/>
        <v>0</v>
      </c>
      <c r="AM220" s="47">
        <f t="shared" si="100"/>
        <v>0</v>
      </c>
      <c r="AN220" s="122"/>
      <c r="AO220" s="113"/>
    </row>
    <row r="221" spans="1:41" ht="25.5" customHeight="1">
      <c r="A221" s="106"/>
      <c r="B221" s="51">
        <v>89</v>
      </c>
      <c r="C221" s="52" t="s">
        <v>125</v>
      </c>
      <c r="D221" s="53"/>
      <c r="E221" s="54" t="s">
        <v>128</v>
      </c>
      <c r="F221" s="55">
        <v>8</v>
      </c>
      <c r="G221" s="56">
        <v>8</v>
      </c>
      <c r="H221" s="56">
        <v>4</v>
      </c>
      <c r="I221" s="56">
        <v>2</v>
      </c>
      <c r="J221" s="63">
        <v>4</v>
      </c>
      <c r="K221" s="63">
        <v>4</v>
      </c>
      <c r="L221" s="63">
        <v>2</v>
      </c>
      <c r="M221" s="63">
        <v>4</v>
      </c>
      <c r="N221" s="57">
        <f t="shared" si="102"/>
        <v>60</v>
      </c>
      <c r="O221" s="57">
        <f t="shared" si="94"/>
        <v>54.02298850574713</v>
      </c>
      <c r="P221" s="58">
        <f t="shared" si="95"/>
        <v>48.08045977011495</v>
      </c>
      <c r="Q221" s="59"/>
      <c r="R221" s="60"/>
      <c r="S221" s="60"/>
      <c r="T221" s="60"/>
      <c r="U221" s="60"/>
      <c r="V221" s="60"/>
      <c r="W221" s="60"/>
      <c r="X221" s="60"/>
      <c r="Y221" s="46">
        <f t="shared" si="96"/>
        <v>0</v>
      </c>
      <c r="Z221" s="50">
        <f t="shared" si="97"/>
        <v>0</v>
      </c>
      <c r="AA221" s="47">
        <f t="shared" si="98"/>
        <v>0</v>
      </c>
      <c r="AB221" s="61"/>
      <c r="AC221" s="60"/>
      <c r="AD221" s="60"/>
      <c r="AE221" s="60"/>
      <c r="AF221" s="60"/>
      <c r="AG221" s="60"/>
      <c r="AH221" s="60"/>
      <c r="AI221" s="60"/>
      <c r="AJ221" s="60"/>
      <c r="AK221" s="50">
        <f t="shared" si="99"/>
        <v>0</v>
      </c>
      <c r="AL221" s="46">
        <f t="shared" si="101"/>
        <v>0</v>
      </c>
      <c r="AM221" s="47">
        <f t="shared" si="100"/>
        <v>0</v>
      </c>
      <c r="AN221" s="122"/>
      <c r="AO221" s="113"/>
    </row>
    <row r="222" spans="1:41" ht="13.5">
      <c r="A222" s="106"/>
      <c r="B222" s="51">
        <v>89</v>
      </c>
      <c r="C222" s="52" t="s">
        <v>113</v>
      </c>
      <c r="D222" s="53"/>
      <c r="E222" s="54" t="s">
        <v>128</v>
      </c>
      <c r="F222" s="62">
        <v>12</v>
      </c>
      <c r="G222" s="63">
        <v>8</v>
      </c>
      <c r="H222" s="63">
        <v>4</v>
      </c>
      <c r="I222" s="63">
        <v>2</v>
      </c>
      <c r="J222" s="63">
        <v>4</v>
      </c>
      <c r="K222" s="63">
        <v>4</v>
      </c>
      <c r="L222" s="63">
        <v>2</v>
      </c>
      <c r="M222" s="63">
        <v>4</v>
      </c>
      <c r="N222" s="57">
        <f t="shared" si="102"/>
        <v>72</v>
      </c>
      <c r="O222" s="57">
        <f t="shared" si="94"/>
        <v>67.81609195402298</v>
      </c>
      <c r="P222" s="58">
        <f t="shared" si="95"/>
        <v>60.35632183908046</v>
      </c>
      <c r="Q222" s="59"/>
      <c r="R222" s="60"/>
      <c r="S222" s="60"/>
      <c r="T222" s="60"/>
      <c r="U222" s="60"/>
      <c r="V222" s="60"/>
      <c r="W222" s="60"/>
      <c r="X222" s="60"/>
      <c r="Y222" s="46">
        <f t="shared" si="96"/>
        <v>0</v>
      </c>
      <c r="Z222" s="50">
        <f t="shared" si="97"/>
        <v>0</v>
      </c>
      <c r="AA222" s="47">
        <f t="shared" si="98"/>
        <v>0</v>
      </c>
      <c r="AB222" s="61"/>
      <c r="AC222" s="60"/>
      <c r="AD222" s="60"/>
      <c r="AE222" s="60"/>
      <c r="AF222" s="60"/>
      <c r="AG222" s="60"/>
      <c r="AH222" s="60"/>
      <c r="AI222" s="60"/>
      <c r="AJ222" s="60"/>
      <c r="AK222" s="50">
        <f t="shared" si="99"/>
        <v>0</v>
      </c>
      <c r="AL222" s="46">
        <f t="shared" si="101"/>
        <v>0</v>
      </c>
      <c r="AM222" s="47">
        <f t="shared" si="100"/>
        <v>0</v>
      </c>
      <c r="AN222" s="122"/>
      <c r="AO222" s="113"/>
    </row>
    <row r="223" spans="1:41" ht="13.5">
      <c r="A223" s="106"/>
      <c r="B223" s="51">
        <v>89</v>
      </c>
      <c r="C223" s="52" t="s">
        <v>126</v>
      </c>
      <c r="D223" s="53"/>
      <c r="E223" s="54" t="s">
        <v>128</v>
      </c>
      <c r="F223" s="62">
        <v>8</v>
      </c>
      <c r="G223" s="63">
        <v>8</v>
      </c>
      <c r="H223" s="63">
        <v>4</v>
      </c>
      <c r="I223" s="63">
        <v>2</v>
      </c>
      <c r="J223" s="63">
        <v>4</v>
      </c>
      <c r="K223" s="63">
        <v>4</v>
      </c>
      <c r="L223" s="63">
        <v>2</v>
      </c>
      <c r="M223" s="63">
        <v>4</v>
      </c>
      <c r="N223" s="57">
        <f t="shared" si="102"/>
        <v>60</v>
      </c>
      <c r="O223" s="57">
        <f t="shared" si="94"/>
        <v>54.02298850574713</v>
      </c>
      <c r="P223" s="58">
        <f t="shared" si="95"/>
        <v>48.08045977011495</v>
      </c>
      <c r="Q223" s="59"/>
      <c r="R223" s="60"/>
      <c r="S223" s="60"/>
      <c r="T223" s="60"/>
      <c r="U223" s="60"/>
      <c r="V223" s="60"/>
      <c r="W223" s="60"/>
      <c r="X223" s="60"/>
      <c r="Y223" s="46">
        <f t="shared" si="96"/>
        <v>0</v>
      </c>
      <c r="Z223" s="50">
        <f t="shared" si="97"/>
        <v>0</v>
      </c>
      <c r="AA223" s="47">
        <f t="shared" si="98"/>
        <v>0</v>
      </c>
      <c r="AB223" s="61"/>
      <c r="AC223" s="60"/>
      <c r="AD223" s="60"/>
      <c r="AE223" s="60"/>
      <c r="AF223" s="60"/>
      <c r="AG223" s="60"/>
      <c r="AH223" s="60"/>
      <c r="AI223" s="60"/>
      <c r="AJ223" s="60"/>
      <c r="AK223" s="50">
        <f t="shared" si="99"/>
        <v>0</v>
      </c>
      <c r="AL223" s="46">
        <f t="shared" si="101"/>
        <v>0</v>
      </c>
      <c r="AM223" s="47">
        <f t="shared" si="100"/>
        <v>0</v>
      </c>
      <c r="AN223" s="122"/>
      <c r="AO223" s="113"/>
    </row>
    <row r="224" spans="1:42" ht="14.25" thickBot="1">
      <c r="A224" s="106"/>
      <c r="B224" s="51">
        <v>89</v>
      </c>
      <c r="C224" s="52" t="s">
        <v>115</v>
      </c>
      <c r="D224" s="53"/>
      <c r="E224" s="54" t="s">
        <v>127</v>
      </c>
      <c r="F224" s="62"/>
      <c r="G224" s="63"/>
      <c r="H224" s="63"/>
      <c r="I224" s="63"/>
      <c r="J224" s="63"/>
      <c r="K224" s="63"/>
      <c r="L224" s="63"/>
      <c r="M224" s="63"/>
      <c r="N224" s="57">
        <f t="shared" si="102"/>
        <v>0</v>
      </c>
      <c r="O224" s="79">
        <f t="shared" si="94"/>
        <v>0</v>
      </c>
      <c r="P224" s="58">
        <f t="shared" si="95"/>
        <v>0</v>
      </c>
      <c r="Q224" s="69">
        <v>12</v>
      </c>
      <c r="R224" s="70">
        <v>8</v>
      </c>
      <c r="S224" s="70">
        <v>4</v>
      </c>
      <c r="T224" s="70">
        <v>2</v>
      </c>
      <c r="U224" s="70">
        <v>4</v>
      </c>
      <c r="V224" s="70">
        <v>4</v>
      </c>
      <c r="W224" s="70">
        <v>2</v>
      </c>
      <c r="X224" s="70">
        <v>4</v>
      </c>
      <c r="Y224" s="46">
        <f t="shared" si="96"/>
        <v>72</v>
      </c>
      <c r="Z224" s="50">
        <f t="shared" si="97"/>
        <v>67.81609195402298</v>
      </c>
      <c r="AA224" s="47">
        <f t="shared" si="98"/>
        <v>60.35632183908046</v>
      </c>
      <c r="AB224" s="61"/>
      <c r="AC224" s="70">
        <v>4</v>
      </c>
      <c r="AD224" s="70">
        <v>4</v>
      </c>
      <c r="AE224" s="70">
        <v>2</v>
      </c>
      <c r="AF224" s="70">
        <v>2</v>
      </c>
      <c r="AG224" s="70">
        <v>4</v>
      </c>
      <c r="AH224" s="70">
        <v>4</v>
      </c>
      <c r="AI224" s="70">
        <v>2</v>
      </c>
      <c r="AJ224" s="70">
        <v>2</v>
      </c>
      <c r="AK224" s="50">
        <f t="shared" si="99"/>
        <v>36</v>
      </c>
      <c r="AL224" s="46">
        <f t="shared" si="101"/>
        <v>36</v>
      </c>
      <c r="AM224" s="47">
        <f t="shared" si="100"/>
        <v>32.04</v>
      </c>
      <c r="AN224" s="122"/>
      <c r="AO224" s="113"/>
      <c r="AP224" s="2"/>
    </row>
    <row r="225" spans="1:42" ht="14.25" thickBot="1">
      <c r="A225" s="107"/>
      <c r="B225" s="19">
        <v>89</v>
      </c>
      <c r="C225" s="161"/>
      <c r="D225" s="162"/>
      <c r="E225" s="163"/>
      <c r="F225" s="136" t="s">
        <v>21</v>
      </c>
      <c r="G225" s="126"/>
      <c r="H225" s="126"/>
      <c r="I225" s="126"/>
      <c r="J225" s="126"/>
      <c r="K225" s="126"/>
      <c r="L225" s="126"/>
      <c r="M225" s="137"/>
      <c r="N225" s="104">
        <f>IF(SUM($N217:$N224),(1-EXP(-((SUM($N217:$N224)/COUNTIF($N217:$N224,"&gt;0"))^1)))*($F$6-(MAX($N217:$N224)))*(1-1/(EXP((((COUNTIF($N217:$N224,"&gt;0")^1)-1)*0.1))))+(MAX($N217:$N224)),0)</f>
        <v>84.63327418936726</v>
      </c>
      <c r="O225" s="20">
        <f t="shared" si="94"/>
        <v>82.33709676938766</v>
      </c>
      <c r="P225" s="103">
        <f>IF(SUM($N217:$N224),(($O225*$B225)/100),0)</f>
        <v>73.28001612475501</v>
      </c>
      <c r="Q225" s="125" t="s">
        <v>20</v>
      </c>
      <c r="R225" s="126"/>
      <c r="S225" s="126"/>
      <c r="T225" s="126"/>
      <c r="U225" s="126"/>
      <c r="V225" s="126"/>
      <c r="W225" s="126"/>
      <c r="X225" s="137"/>
      <c r="Y225" s="21">
        <f>IF(SUM($Y217:$Y224),(1-EXP(-((SUM($Y217:$Y224)/COUNTIF($Y217:$Y224,"&gt;0"))^1)))*($F$6-(MAX($Y217:$Y224)))*(1-1/(EXP((((COUNTIF($Y217:$Y224,"&gt;0")^1)-1)*0.1))))+(MAX($Y217:$Y224)),0)</f>
        <v>72</v>
      </c>
      <c r="Z225" s="20">
        <f t="shared" si="97"/>
        <v>67.81609195402298</v>
      </c>
      <c r="AA225" s="22">
        <f>IF(SUM($Y217:$Y224),(($Z225*$B225)/100),0)</f>
        <v>60.35632183908046</v>
      </c>
      <c r="AB225" s="26">
        <f>+P225-AA225</f>
        <v>12.92369428567455</v>
      </c>
      <c r="AC225" s="81" t="s">
        <v>6</v>
      </c>
      <c r="AD225" s="125" t="s">
        <v>22</v>
      </c>
      <c r="AE225" s="126"/>
      <c r="AF225" s="126"/>
      <c r="AG225" s="126"/>
      <c r="AH225" s="126"/>
      <c r="AI225" s="126"/>
      <c r="AJ225" s="127"/>
      <c r="AK225" s="20">
        <f>IF(SUM($AK217:$AK224),(1-EXP(-((SUM($AK217:$AK224)/COUNTIF($AK217:$AK224,"&gt;0"))^1)))*($F$6-(MAX($AK217:$AK224)))*(1-1/(EXP((((COUNTIF($AK217:$AK224,"&gt;0")^1)-1)*0.1))))+(MAX($AK217:$AK224)),0)</f>
        <v>36</v>
      </c>
      <c r="AL225" s="20">
        <f>IF($AK225&lt;&gt;0,(($AK225-$O$6)/($F$6-$O$6))*100,0)</f>
        <v>26.436781609195403</v>
      </c>
      <c r="AM225" s="22">
        <f>IF(SUM($AK217:$AK224),(($AL225*$B225)/100),0)</f>
        <v>23.528735632183906</v>
      </c>
      <c r="AN225" s="23" t="s">
        <v>8</v>
      </c>
      <c r="AO225" s="24">
        <f>$P225-$AM225</f>
        <v>49.7512804925711</v>
      </c>
      <c r="AP225" s="2"/>
    </row>
    <row r="227" ht="13.5" thickBot="1"/>
    <row r="228" spans="1:41" ht="13.5">
      <c r="A228" s="134" t="s">
        <v>58</v>
      </c>
      <c r="B228" s="110" t="s">
        <v>5</v>
      </c>
      <c r="C228" s="166" t="s">
        <v>10</v>
      </c>
      <c r="D228" s="108" t="s">
        <v>9</v>
      </c>
      <c r="E228" s="164" t="s">
        <v>19</v>
      </c>
      <c r="F228" s="138" t="s">
        <v>59</v>
      </c>
      <c r="G228" s="139"/>
      <c r="H228" s="139"/>
      <c r="I228" s="139"/>
      <c r="J228" s="139"/>
      <c r="K228" s="139"/>
      <c r="L228" s="139"/>
      <c r="M228" s="139"/>
      <c r="N228" s="139" t="s">
        <v>11</v>
      </c>
      <c r="O228" s="139"/>
      <c r="P228" s="146"/>
      <c r="Q228" s="116" t="s">
        <v>60</v>
      </c>
      <c r="R228" s="117"/>
      <c r="S228" s="117"/>
      <c r="T228" s="117"/>
      <c r="U228" s="117"/>
      <c r="V228" s="117"/>
      <c r="W228" s="117"/>
      <c r="X228" s="117"/>
      <c r="Y228" s="117" t="s">
        <v>11</v>
      </c>
      <c r="Z228" s="117"/>
      <c r="AA228" s="118"/>
      <c r="AB228" s="144" t="s">
        <v>18</v>
      </c>
      <c r="AC228" s="114" t="s">
        <v>61</v>
      </c>
      <c r="AD228" s="115"/>
      <c r="AE228" s="115"/>
      <c r="AF228" s="115"/>
      <c r="AG228" s="115"/>
      <c r="AH228" s="115"/>
      <c r="AI228" s="115"/>
      <c r="AJ228" s="116"/>
      <c r="AK228" s="117" t="s">
        <v>11</v>
      </c>
      <c r="AL228" s="117"/>
      <c r="AM228" s="118"/>
      <c r="AN228" s="123" t="s">
        <v>7</v>
      </c>
      <c r="AO228" s="119" t="s">
        <v>12</v>
      </c>
    </row>
    <row r="229" spans="1:41" ht="33" thickBot="1">
      <c r="A229" s="135"/>
      <c r="B229" s="111"/>
      <c r="C229" s="165"/>
      <c r="D229" s="109"/>
      <c r="E229" s="165"/>
      <c r="F229" s="34" t="s">
        <v>6</v>
      </c>
      <c r="G229" s="35" t="s">
        <v>0</v>
      </c>
      <c r="H229" s="35" t="s">
        <v>1</v>
      </c>
      <c r="I229" s="35" t="s">
        <v>2</v>
      </c>
      <c r="J229" s="35" t="s">
        <v>46</v>
      </c>
      <c r="K229" s="35" t="s">
        <v>4</v>
      </c>
      <c r="L229" s="35" t="s">
        <v>47</v>
      </c>
      <c r="M229" s="35" t="s">
        <v>3</v>
      </c>
      <c r="N229" s="25" t="s">
        <v>25</v>
      </c>
      <c r="O229" s="25" t="s">
        <v>26</v>
      </c>
      <c r="P229" s="27" t="s">
        <v>37</v>
      </c>
      <c r="Q229" s="36" t="s">
        <v>6</v>
      </c>
      <c r="R229" s="37" t="s">
        <v>0</v>
      </c>
      <c r="S229" s="37" t="s">
        <v>1</v>
      </c>
      <c r="T229" s="37" t="s">
        <v>2</v>
      </c>
      <c r="U229" s="37" t="s">
        <v>46</v>
      </c>
      <c r="V229" s="37" t="s">
        <v>4</v>
      </c>
      <c r="W229" s="37" t="s">
        <v>47</v>
      </c>
      <c r="X229" s="37" t="s">
        <v>3</v>
      </c>
      <c r="Y229" s="29" t="s">
        <v>27</v>
      </c>
      <c r="Z229" s="29" t="s">
        <v>28</v>
      </c>
      <c r="AA229" s="30" t="s">
        <v>38</v>
      </c>
      <c r="AB229" s="145"/>
      <c r="AC229" s="37" t="s">
        <v>33</v>
      </c>
      <c r="AD229" s="37" t="s">
        <v>34</v>
      </c>
      <c r="AE229" s="28" t="s">
        <v>29</v>
      </c>
      <c r="AF229" s="28" t="s">
        <v>30</v>
      </c>
      <c r="AG229" s="28" t="s">
        <v>48</v>
      </c>
      <c r="AH229" s="28" t="s">
        <v>31</v>
      </c>
      <c r="AI229" s="28" t="s">
        <v>49</v>
      </c>
      <c r="AJ229" s="28" t="s">
        <v>32</v>
      </c>
      <c r="AK229" s="29" t="s">
        <v>35</v>
      </c>
      <c r="AL229" s="29" t="s">
        <v>36</v>
      </c>
      <c r="AM229" s="29" t="s">
        <v>39</v>
      </c>
      <c r="AN229" s="124"/>
      <c r="AO229" s="120"/>
    </row>
    <row r="230" spans="1:41" ht="13.5">
      <c r="A230" s="105" t="s">
        <v>79</v>
      </c>
      <c r="B230" s="31">
        <v>67</v>
      </c>
      <c r="C230" s="40" t="s">
        <v>118</v>
      </c>
      <c r="D230" s="41"/>
      <c r="E230" s="89" t="s">
        <v>128</v>
      </c>
      <c r="F230" s="87">
        <v>12</v>
      </c>
      <c r="G230" s="56">
        <v>8</v>
      </c>
      <c r="H230" s="56">
        <v>4</v>
      </c>
      <c r="I230" s="56">
        <v>4</v>
      </c>
      <c r="J230" s="56">
        <v>4</v>
      </c>
      <c r="K230" s="56">
        <v>4</v>
      </c>
      <c r="L230" s="56">
        <v>2</v>
      </c>
      <c r="M230" s="56">
        <v>4</v>
      </c>
      <c r="N230" s="42">
        <f>(3*$F230)+(2*$G230)+$H230+$I230+$J230+$K230+$L230+M230</f>
        <v>74</v>
      </c>
      <c r="O230" s="43">
        <f>IF($N230&lt;&gt;0,(($N230-$O$6)/($F$6-$O$6))*100,0)</f>
        <v>70.11494252873564</v>
      </c>
      <c r="P230" s="44">
        <f>($O230*$B230)/100</f>
        <v>46.97701149425288</v>
      </c>
      <c r="Q230" s="45"/>
      <c r="R230" s="45"/>
      <c r="S230" s="45"/>
      <c r="T230" s="45"/>
      <c r="U230" s="45"/>
      <c r="V230" s="45"/>
      <c r="W230" s="45"/>
      <c r="X230" s="45"/>
      <c r="Y230" s="46">
        <f>(3*$Q230)+(2*$R230)+$S230+$T230+$U230+$V230+$W230+$X230</f>
        <v>0</v>
      </c>
      <c r="Z230" s="73">
        <f>IF($Y230&lt;&gt;0,(($Y230-$O$6)/($F$6-$O$6))*100,0)</f>
        <v>0</v>
      </c>
      <c r="AA230" s="47">
        <f>($Z230*$B230)/100</f>
        <v>0</v>
      </c>
      <c r="AB230" s="48"/>
      <c r="AC230" s="49"/>
      <c r="AD230" s="49"/>
      <c r="AE230" s="49"/>
      <c r="AF230" s="49"/>
      <c r="AG230" s="49"/>
      <c r="AH230" s="49"/>
      <c r="AI230" s="49"/>
      <c r="AJ230" s="49"/>
      <c r="AK230" s="50">
        <f>(3*$AC230)+(2*$AD230)+$AE230+$AF230+$AG230+$AH230+$AI230+$AJ230</f>
        <v>0</v>
      </c>
      <c r="AL230" s="46">
        <f>IF($AK230&lt;&gt;0,(($AK230-$O$6)/($F$6-$O$6))*100,0)</f>
        <v>0</v>
      </c>
      <c r="AM230" s="47">
        <f>($AL230*$B230)/100</f>
        <v>0</v>
      </c>
      <c r="AN230" s="121">
        <f>$AO233-$AB233</f>
        <v>32.3448275862069</v>
      </c>
      <c r="AO230" s="112"/>
    </row>
    <row r="231" spans="1:41" ht="27">
      <c r="A231" s="106"/>
      <c r="B231" s="51">
        <v>67</v>
      </c>
      <c r="C231" s="52" t="s">
        <v>114</v>
      </c>
      <c r="D231" s="53"/>
      <c r="E231" s="90" t="s">
        <v>128</v>
      </c>
      <c r="F231" s="88">
        <v>12</v>
      </c>
      <c r="G231" s="63">
        <v>8</v>
      </c>
      <c r="H231" s="63">
        <v>4</v>
      </c>
      <c r="I231" s="63">
        <v>4</v>
      </c>
      <c r="J231" s="63">
        <v>4</v>
      </c>
      <c r="K231" s="63">
        <v>4</v>
      </c>
      <c r="L231" s="63">
        <v>2</v>
      </c>
      <c r="M231" s="63">
        <v>4</v>
      </c>
      <c r="N231" s="86">
        <f>(3*$F231)+(2*$G231)+$H231+$I231+$J231+$K231+$L231+M231</f>
        <v>74</v>
      </c>
      <c r="O231" s="57">
        <f>IF($N231&lt;&gt;0,(($N231-$O$6)/($F$6-$O$6))*100,0)</f>
        <v>70.11494252873564</v>
      </c>
      <c r="P231" s="58">
        <f>($O231*$B231)/100</f>
        <v>46.97701149425288</v>
      </c>
      <c r="Q231" s="59"/>
      <c r="R231" s="60"/>
      <c r="S231" s="60"/>
      <c r="T231" s="60"/>
      <c r="U231" s="60"/>
      <c r="V231" s="60"/>
      <c r="W231" s="60"/>
      <c r="X231" s="60"/>
      <c r="Y231" s="46">
        <f>(3*$Q231)+(2*$R231)+$S231+$T231+$U231+$V231+$W231+$X231</f>
        <v>0</v>
      </c>
      <c r="Z231" s="50">
        <f>IF($Y231&lt;&gt;0,(($Y231-$O$6)/($F$6-$O$6))*100,0)</f>
        <v>0</v>
      </c>
      <c r="AA231" s="47">
        <f>($Z231*$B231)/100</f>
        <v>0</v>
      </c>
      <c r="AB231" s="61"/>
      <c r="AC231" s="60"/>
      <c r="AD231" s="60"/>
      <c r="AE231" s="60"/>
      <c r="AF231" s="60"/>
      <c r="AG231" s="60"/>
      <c r="AH231" s="60"/>
      <c r="AI231" s="60"/>
      <c r="AJ231" s="60"/>
      <c r="AK231" s="50">
        <f>(3*$AC231)+(2*$AD231)+$AE231+$AF231+$AG231+$AH231+$AI231+$AJ231</f>
        <v>0</v>
      </c>
      <c r="AL231" s="46">
        <f>IF($AK231&lt;&gt;0,(($AK231-$Q$6)/($F$6-$Q$6))*100,0)</f>
        <v>0</v>
      </c>
      <c r="AM231" s="47">
        <f>($AL231*$B231)/100</f>
        <v>0</v>
      </c>
      <c r="AN231" s="122"/>
      <c r="AO231" s="113"/>
    </row>
    <row r="232" spans="1:42" ht="27.75" thickBot="1">
      <c r="A232" s="106"/>
      <c r="B232" s="51">
        <v>67</v>
      </c>
      <c r="C232" s="52" t="s">
        <v>121</v>
      </c>
      <c r="D232" s="53"/>
      <c r="E232" s="90" t="s">
        <v>127</v>
      </c>
      <c r="F232" s="88"/>
      <c r="G232" s="63"/>
      <c r="H232" s="63"/>
      <c r="I232" s="63"/>
      <c r="J232" s="63"/>
      <c r="K232" s="63"/>
      <c r="L232" s="63"/>
      <c r="M232" s="63"/>
      <c r="N232" s="86">
        <f>(3*$F232)+(2*$G232)+$H232+$I232+$J232+$K232+$L232+M232</f>
        <v>0</v>
      </c>
      <c r="O232" s="79">
        <f>IF($N232&lt;&gt;0,(($N232-$O$6)/($F$6-$O$6))*100,0)</f>
        <v>0</v>
      </c>
      <c r="P232" s="58">
        <f>($O232*$B232)/100</f>
        <v>0</v>
      </c>
      <c r="Q232" s="59">
        <v>12</v>
      </c>
      <c r="R232" s="60">
        <v>8</v>
      </c>
      <c r="S232" s="60">
        <v>4</v>
      </c>
      <c r="T232" s="60">
        <v>4</v>
      </c>
      <c r="U232" s="60">
        <v>4</v>
      </c>
      <c r="V232" s="60">
        <v>4</v>
      </c>
      <c r="W232" s="60">
        <v>2</v>
      </c>
      <c r="X232" s="60">
        <v>4</v>
      </c>
      <c r="Y232" s="46">
        <f>(3*$Q232)+(2*$R232)+$S232+$T232+$U232+$V232+$W232+$X232</f>
        <v>74</v>
      </c>
      <c r="Z232" s="50">
        <f>IF($Y232&lt;&gt;0,(($Y232-$O$6)/($F$6-$O$6))*100,0)</f>
        <v>70.11494252873564</v>
      </c>
      <c r="AA232" s="47">
        <f>($Z232*$B232)/100</f>
        <v>46.97701149425288</v>
      </c>
      <c r="AB232" s="61"/>
      <c r="AC232" s="60">
        <v>4</v>
      </c>
      <c r="AD232" s="60">
        <v>2</v>
      </c>
      <c r="AE232" s="60">
        <v>2</v>
      </c>
      <c r="AF232" s="60">
        <v>2</v>
      </c>
      <c r="AG232" s="60">
        <v>4</v>
      </c>
      <c r="AH232" s="60">
        <v>4</v>
      </c>
      <c r="AI232" s="60">
        <v>2</v>
      </c>
      <c r="AJ232" s="60">
        <v>2</v>
      </c>
      <c r="AK232" s="50">
        <f>(3*$AC232)+(2*$AD232)+$AE232+$AF232+$AG232+$AH232+$AI232+$AJ232</f>
        <v>32</v>
      </c>
      <c r="AL232" s="46">
        <f>IF($AK232&lt;&gt;0,(($AK232-$Q$6)/($F$6-$Q$6))*100,0)</f>
        <v>32</v>
      </c>
      <c r="AM232" s="47">
        <f>($AL232*$B232)/100</f>
        <v>21.44</v>
      </c>
      <c r="AN232" s="122"/>
      <c r="AO232" s="113"/>
      <c r="AP232" s="2"/>
    </row>
    <row r="233" spans="1:42" ht="14.25" thickBot="1">
      <c r="A233" s="107"/>
      <c r="B233" s="19">
        <v>67</v>
      </c>
      <c r="C233" s="161"/>
      <c r="D233" s="162"/>
      <c r="E233" s="163"/>
      <c r="F233" s="136" t="s">
        <v>21</v>
      </c>
      <c r="G233" s="126"/>
      <c r="H233" s="126"/>
      <c r="I233" s="126"/>
      <c r="J233" s="126"/>
      <c r="K233" s="126"/>
      <c r="L233" s="126"/>
      <c r="M233" s="137"/>
      <c r="N233" s="104">
        <f>IF(SUM($N230:$N232),(1-EXP(-((SUM($N230:$N232)/COUNTIF($N230:$N232,"&gt;0"))^1)))*($F$6-(MAX($N230:$N232)))*(1-1/(EXP((((COUNTIF($N230:$N232,"&gt;0")^1)-1)*0.1))))+(MAX($N230:$N232)),0)</f>
        <v>76.47422713106505</v>
      </c>
      <c r="O233" s="20">
        <f>IF($N233&lt;&gt;0,(($N233-$O$6)/($F$6-$O$6))*100,0)</f>
        <v>72.95888175984489</v>
      </c>
      <c r="P233" s="103">
        <f>IF(SUM($N230:$N232),(($O233*$B233)/100),0)</f>
        <v>48.88245077909607</v>
      </c>
      <c r="Q233" s="125" t="s">
        <v>20</v>
      </c>
      <c r="R233" s="126"/>
      <c r="S233" s="126"/>
      <c r="T233" s="126"/>
      <c r="U233" s="126"/>
      <c r="V233" s="126"/>
      <c r="W233" s="126"/>
      <c r="X233" s="137"/>
      <c r="Y233" s="21">
        <f>IF(SUM($Y230:$Y232),(1-EXP(-((SUM($Y230:$Y232)/COUNTIF($Y230:$Y232,"&gt;0"))^1)))*($F$6-(MAX($Y230:$Y232)))*(1-1/(EXP((((COUNTIF($Y230:$Y232,"&gt;0")^1)-1)*0.1))))+(MAX($Y230:$Y232)),0)</f>
        <v>74</v>
      </c>
      <c r="Z233" s="20">
        <f>IF($Y233&lt;&gt;0,(($Y233-$O$6)/($F$6-$O$6))*100,0)</f>
        <v>70.11494252873564</v>
      </c>
      <c r="AA233" s="22">
        <f>IF(SUM($Y230:$Y232),(($Z233*$B233)/100),0)</f>
        <v>46.97701149425288</v>
      </c>
      <c r="AB233" s="26">
        <f>+P233-AA233</f>
        <v>1.9054392848431903</v>
      </c>
      <c r="AC233" s="81" t="s">
        <v>6</v>
      </c>
      <c r="AD233" s="125" t="s">
        <v>22</v>
      </c>
      <c r="AE233" s="126"/>
      <c r="AF233" s="126"/>
      <c r="AG233" s="126"/>
      <c r="AH233" s="126"/>
      <c r="AI233" s="126"/>
      <c r="AJ233" s="127"/>
      <c r="AK233" s="20">
        <f>IF(SUM($AK230:$AK232),(1-EXP(-((SUM($AK230:$AK232)/COUNTIF($AK230:$AK232,"&gt;0"))^1)))*($F$6-(MAX($AK230:$AK232)))*(1-1/(EXP((((COUNTIF($AK230:$AK232,"&gt;0")^1)-1)*0.1))))+(MAX($AK230:$AK232)),0)</f>
        <v>32</v>
      </c>
      <c r="AL233" s="20">
        <f>IF($AK233&lt;&gt;0,(($AK233-$O$6)/($F$6-$O$6))*100,0)</f>
        <v>21.839080459770116</v>
      </c>
      <c r="AM233" s="22">
        <f>IF(SUM($AK230:$AK232),(($AL233*$B233)/100),0)</f>
        <v>14.632183908045977</v>
      </c>
      <c r="AN233" s="23" t="s">
        <v>8</v>
      </c>
      <c r="AO233" s="24">
        <f>$P233-$AM233</f>
        <v>34.25026687105009</v>
      </c>
      <c r="AP233" s="2"/>
    </row>
  </sheetData>
  <sheetProtection formatCells="0" formatColumns="0" formatRows="0" insertColumns="0" insertRows="0" insertHyperlinks="0" deleteColumns="0" deleteRows="0" sort="0" autoFilter="0" pivotTables="0"/>
  <mergeCells count="312">
    <mergeCell ref="AN228:AN229"/>
    <mergeCell ref="AO228:AO229"/>
    <mergeCell ref="A230:A233"/>
    <mergeCell ref="AN230:AN232"/>
    <mergeCell ref="AO230:AO232"/>
    <mergeCell ref="C233:E233"/>
    <mergeCell ref="F233:M233"/>
    <mergeCell ref="Q233:X233"/>
    <mergeCell ref="AD233:AJ233"/>
    <mergeCell ref="N228:P228"/>
    <mergeCell ref="Q228:X228"/>
    <mergeCell ref="Y228:AA228"/>
    <mergeCell ref="AB228:AB229"/>
    <mergeCell ref="AC228:AJ228"/>
    <mergeCell ref="AK228:AM228"/>
    <mergeCell ref="A228:A229"/>
    <mergeCell ref="B228:B229"/>
    <mergeCell ref="C228:C229"/>
    <mergeCell ref="D228:D229"/>
    <mergeCell ref="E228:E229"/>
    <mergeCell ref="F228:M228"/>
    <mergeCell ref="AN215:AN216"/>
    <mergeCell ref="AO215:AO216"/>
    <mergeCell ref="A217:A225"/>
    <mergeCell ref="AN217:AN224"/>
    <mergeCell ref="AO217:AO224"/>
    <mergeCell ref="C225:E225"/>
    <mergeCell ref="F225:M225"/>
    <mergeCell ref="Q225:X225"/>
    <mergeCell ref="AD225:AJ225"/>
    <mergeCell ref="N215:P215"/>
    <mergeCell ref="Q215:X215"/>
    <mergeCell ref="Y215:AA215"/>
    <mergeCell ref="AB215:AB216"/>
    <mergeCell ref="AC215:AJ215"/>
    <mergeCell ref="AK215:AM215"/>
    <mergeCell ref="A215:A216"/>
    <mergeCell ref="B215:B216"/>
    <mergeCell ref="C215:C216"/>
    <mergeCell ref="D215:D216"/>
    <mergeCell ref="E215:E216"/>
    <mergeCell ref="F215:M215"/>
    <mergeCell ref="AN188:AN189"/>
    <mergeCell ref="AO188:AO189"/>
    <mergeCell ref="A190:A212"/>
    <mergeCell ref="AN190:AN211"/>
    <mergeCell ref="AO190:AO211"/>
    <mergeCell ref="C212:E212"/>
    <mergeCell ref="F212:M212"/>
    <mergeCell ref="Q212:X212"/>
    <mergeCell ref="AD212:AJ212"/>
    <mergeCell ref="N188:P188"/>
    <mergeCell ref="Q188:X188"/>
    <mergeCell ref="Y188:AA188"/>
    <mergeCell ref="AB188:AB189"/>
    <mergeCell ref="AC188:AJ188"/>
    <mergeCell ref="AK188:AM188"/>
    <mergeCell ref="A188:A189"/>
    <mergeCell ref="B188:B189"/>
    <mergeCell ref="C188:C189"/>
    <mergeCell ref="D188:D189"/>
    <mergeCell ref="E188:E189"/>
    <mergeCell ref="F188:M188"/>
    <mergeCell ref="AN169:AN170"/>
    <mergeCell ref="AO169:AO170"/>
    <mergeCell ref="A171:A185"/>
    <mergeCell ref="AN171:AN184"/>
    <mergeCell ref="AO171:AO184"/>
    <mergeCell ref="C185:E185"/>
    <mergeCell ref="F185:M185"/>
    <mergeCell ref="Q185:X185"/>
    <mergeCell ref="AD185:AJ185"/>
    <mergeCell ref="N169:P169"/>
    <mergeCell ref="Q169:X169"/>
    <mergeCell ref="Y169:AA169"/>
    <mergeCell ref="AB169:AB170"/>
    <mergeCell ref="AC169:AJ169"/>
    <mergeCell ref="AK169:AM169"/>
    <mergeCell ref="A169:A170"/>
    <mergeCell ref="B169:B170"/>
    <mergeCell ref="C169:C170"/>
    <mergeCell ref="D169:D170"/>
    <mergeCell ref="E169:E170"/>
    <mergeCell ref="F169:M169"/>
    <mergeCell ref="AN154:AN155"/>
    <mergeCell ref="AO154:AO155"/>
    <mergeCell ref="A156:A166"/>
    <mergeCell ref="AN156:AN165"/>
    <mergeCell ref="AO156:AO165"/>
    <mergeCell ref="C166:E166"/>
    <mergeCell ref="F166:M166"/>
    <mergeCell ref="Q166:X166"/>
    <mergeCell ref="AD166:AJ166"/>
    <mergeCell ref="N154:P154"/>
    <mergeCell ref="Q154:X154"/>
    <mergeCell ref="Y154:AA154"/>
    <mergeCell ref="AB154:AB155"/>
    <mergeCell ref="AC154:AJ154"/>
    <mergeCell ref="AK154:AM154"/>
    <mergeCell ref="A154:A155"/>
    <mergeCell ref="B154:B155"/>
    <mergeCell ref="C154:C155"/>
    <mergeCell ref="D154:D155"/>
    <mergeCell ref="E154:E155"/>
    <mergeCell ref="F154:M154"/>
    <mergeCell ref="AN137:AN138"/>
    <mergeCell ref="AO137:AO138"/>
    <mergeCell ref="A139:A151"/>
    <mergeCell ref="AN139:AN150"/>
    <mergeCell ref="AO139:AO150"/>
    <mergeCell ref="C151:E151"/>
    <mergeCell ref="F151:M151"/>
    <mergeCell ref="Q151:X151"/>
    <mergeCell ref="AD151:AJ151"/>
    <mergeCell ref="N137:P137"/>
    <mergeCell ref="Q137:X137"/>
    <mergeCell ref="Y137:AA137"/>
    <mergeCell ref="AB137:AB138"/>
    <mergeCell ref="AC137:AJ137"/>
    <mergeCell ref="AK137:AM137"/>
    <mergeCell ref="A137:A138"/>
    <mergeCell ref="B137:B138"/>
    <mergeCell ref="C137:C138"/>
    <mergeCell ref="D137:D138"/>
    <mergeCell ref="E137:E138"/>
    <mergeCell ref="F137:M137"/>
    <mergeCell ref="AN120:AN121"/>
    <mergeCell ref="AO120:AO121"/>
    <mergeCell ref="A122:A134"/>
    <mergeCell ref="AN122:AN133"/>
    <mergeCell ref="AO122:AO133"/>
    <mergeCell ref="C134:E134"/>
    <mergeCell ref="F134:M134"/>
    <mergeCell ref="Q134:X134"/>
    <mergeCell ref="AD134:AJ134"/>
    <mergeCell ref="N120:P120"/>
    <mergeCell ref="Q120:X120"/>
    <mergeCell ref="Y120:AA120"/>
    <mergeCell ref="AB120:AB121"/>
    <mergeCell ref="AC120:AJ120"/>
    <mergeCell ref="AK120:AM120"/>
    <mergeCell ref="A120:A121"/>
    <mergeCell ref="B120:B121"/>
    <mergeCell ref="C120:C121"/>
    <mergeCell ref="D120:D121"/>
    <mergeCell ref="E120:E121"/>
    <mergeCell ref="F120:M120"/>
    <mergeCell ref="AN112:AN113"/>
    <mergeCell ref="AO112:AO113"/>
    <mergeCell ref="A114:A117"/>
    <mergeCell ref="AN114:AN116"/>
    <mergeCell ref="AO114:AO116"/>
    <mergeCell ref="C117:E117"/>
    <mergeCell ref="F117:M117"/>
    <mergeCell ref="Q117:X117"/>
    <mergeCell ref="AD117:AJ117"/>
    <mergeCell ref="N112:P112"/>
    <mergeCell ref="Q112:X112"/>
    <mergeCell ref="Y112:AA112"/>
    <mergeCell ref="AB112:AB113"/>
    <mergeCell ref="AC112:AJ112"/>
    <mergeCell ref="AK112:AM112"/>
    <mergeCell ref="A112:A113"/>
    <mergeCell ref="B112:B113"/>
    <mergeCell ref="C112:C113"/>
    <mergeCell ref="D112:D113"/>
    <mergeCell ref="E112:E113"/>
    <mergeCell ref="F112:M112"/>
    <mergeCell ref="AN89:AN90"/>
    <mergeCell ref="AO89:AO90"/>
    <mergeCell ref="A91:A109"/>
    <mergeCell ref="AN91:AN108"/>
    <mergeCell ref="AO91:AO108"/>
    <mergeCell ref="C109:E109"/>
    <mergeCell ref="F109:M109"/>
    <mergeCell ref="Q109:X109"/>
    <mergeCell ref="AD109:AJ109"/>
    <mergeCell ref="N89:P89"/>
    <mergeCell ref="Q89:X89"/>
    <mergeCell ref="Y89:AA89"/>
    <mergeCell ref="AB89:AB90"/>
    <mergeCell ref="AC89:AJ89"/>
    <mergeCell ref="AK89:AM89"/>
    <mergeCell ref="A89:A90"/>
    <mergeCell ref="B89:B90"/>
    <mergeCell ref="C89:C90"/>
    <mergeCell ref="D89:D90"/>
    <mergeCell ref="E89:E90"/>
    <mergeCell ref="F89:M89"/>
    <mergeCell ref="AN70:AN71"/>
    <mergeCell ref="AO70:AO71"/>
    <mergeCell ref="A72:A86"/>
    <mergeCell ref="AN72:AN85"/>
    <mergeCell ref="AO72:AO85"/>
    <mergeCell ref="C86:E86"/>
    <mergeCell ref="F86:M86"/>
    <mergeCell ref="Q86:X86"/>
    <mergeCell ref="AD86:AJ86"/>
    <mergeCell ref="N70:P70"/>
    <mergeCell ref="Q70:X70"/>
    <mergeCell ref="Y70:AA70"/>
    <mergeCell ref="AB70:AB71"/>
    <mergeCell ref="AC70:AJ70"/>
    <mergeCell ref="AK70:AM70"/>
    <mergeCell ref="A70:A71"/>
    <mergeCell ref="B70:B71"/>
    <mergeCell ref="C70:C71"/>
    <mergeCell ref="D70:D71"/>
    <mergeCell ref="E70:E71"/>
    <mergeCell ref="F70:M70"/>
    <mergeCell ref="A55:A67"/>
    <mergeCell ref="AN55:AN66"/>
    <mergeCell ref="AO55:AO66"/>
    <mergeCell ref="C67:E67"/>
    <mergeCell ref="F67:M67"/>
    <mergeCell ref="Q67:X67"/>
    <mergeCell ref="AD67:AJ67"/>
    <mergeCell ref="Y53:AA53"/>
    <mergeCell ref="AB53:AB54"/>
    <mergeCell ref="AC53:AJ53"/>
    <mergeCell ref="AK53:AM53"/>
    <mergeCell ref="AN53:AN54"/>
    <mergeCell ref="AO53:AO54"/>
    <mergeCell ref="AO33:AO34"/>
    <mergeCell ref="AO35:AO49"/>
    <mergeCell ref="A53:A54"/>
    <mergeCell ref="B53:B54"/>
    <mergeCell ref="C53:C54"/>
    <mergeCell ref="D53:D54"/>
    <mergeCell ref="E53:E54"/>
    <mergeCell ref="F53:M53"/>
    <mergeCell ref="N53:P53"/>
    <mergeCell ref="Q53:X53"/>
    <mergeCell ref="AN33:AN34"/>
    <mergeCell ref="A35:A50"/>
    <mergeCell ref="AN35:AN49"/>
    <mergeCell ref="C50:E50"/>
    <mergeCell ref="F50:M50"/>
    <mergeCell ref="Q50:X50"/>
    <mergeCell ref="AD50:AJ50"/>
    <mergeCell ref="N33:P33"/>
    <mergeCell ref="Q33:X33"/>
    <mergeCell ref="Y33:AA33"/>
    <mergeCell ref="AB33:AB34"/>
    <mergeCell ref="AC33:AJ33"/>
    <mergeCell ref="AK33:AM33"/>
    <mergeCell ref="A33:A34"/>
    <mergeCell ref="B33:B34"/>
    <mergeCell ref="C33:C34"/>
    <mergeCell ref="D33:D34"/>
    <mergeCell ref="E33:E34"/>
    <mergeCell ref="F33:M33"/>
    <mergeCell ref="AN24:AN25"/>
    <mergeCell ref="AO24:AO25"/>
    <mergeCell ref="A26:A30"/>
    <mergeCell ref="AN26:AN29"/>
    <mergeCell ref="AO26:AO29"/>
    <mergeCell ref="C30:E30"/>
    <mergeCell ref="F30:M30"/>
    <mergeCell ref="Q30:X30"/>
    <mergeCell ref="AD30:AJ30"/>
    <mergeCell ref="N24:P24"/>
    <mergeCell ref="Q24:X24"/>
    <mergeCell ref="Y24:AA24"/>
    <mergeCell ref="AB24:AB25"/>
    <mergeCell ref="AC24:AJ24"/>
    <mergeCell ref="AK24:AM24"/>
    <mergeCell ref="A24:A25"/>
    <mergeCell ref="B24:B25"/>
    <mergeCell ref="C24:C25"/>
    <mergeCell ref="D24:D25"/>
    <mergeCell ref="E24:E25"/>
    <mergeCell ref="F24:M24"/>
    <mergeCell ref="I5:M5"/>
    <mergeCell ref="D5:E5"/>
    <mergeCell ref="F5:H5"/>
    <mergeCell ref="D4:E4"/>
    <mergeCell ref="F4:H4"/>
    <mergeCell ref="Y8:AA8"/>
    <mergeCell ref="I4:K4"/>
    <mergeCell ref="L4:P4"/>
    <mergeCell ref="N5:P5"/>
    <mergeCell ref="C21:E21"/>
    <mergeCell ref="E8:E9"/>
    <mergeCell ref="C8:C9"/>
    <mergeCell ref="O6:P6"/>
    <mergeCell ref="A3:P3"/>
    <mergeCell ref="W5:AD5"/>
    <mergeCell ref="W6:AD6"/>
    <mergeCell ref="A6:E6"/>
    <mergeCell ref="H6:N6"/>
    <mergeCell ref="F6:G6"/>
    <mergeCell ref="A1:P2"/>
    <mergeCell ref="A8:A9"/>
    <mergeCell ref="F21:M21"/>
    <mergeCell ref="Q21:X21"/>
    <mergeCell ref="Q8:X8"/>
    <mergeCell ref="F8:M8"/>
    <mergeCell ref="W4:AD4"/>
    <mergeCell ref="A4:C5"/>
    <mergeCell ref="AB8:AB9"/>
    <mergeCell ref="N8:P8"/>
    <mergeCell ref="A10:A21"/>
    <mergeCell ref="D8:D9"/>
    <mergeCell ref="B8:B9"/>
    <mergeCell ref="AO10:AO20"/>
    <mergeCell ref="AC8:AJ8"/>
    <mergeCell ref="AK8:AM8"/>
    <mergeCell ref="AO8:AO9"/>
    <mergeCell ref="AN10:AN20"/>
    <mergeCell ref="AN8:AN9"/>
    <mergeCell ref="AD21:AJ21"/>
  </mergeCells>
  <printOptions horizontalCentered="1" verticalCentered="1"/>
  <pageMargins left="0.75" right="0.75" top="1" bottom="1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1" sqref="A1:B1"/>
    </sheetView>
  </sheetViews>
  <sheetFormatPr defaultColWidth="11.421875" defaultRowHeight="15" customHeight="1"/>
  <cols>
    <col min="1" max="1" width="7.421875" style="9" bestFit="1" customWidth="1"/>
    <col min="2" max="2" width="28.8515625" style="10" customWidth="1"/>
    <col min="3" max="3" width="45.8515625" style="11" bestFit="1" customWidth="1"/>
    <col min="4" max="4" width="32.8515625" style="11" customWidth="1"/>
    <col min="5" max="5" width="10.140625" style="9" customWidth="1"/>
    <col min="6" max="6" width="14.7109375" style="10" bestFit="1" customWidth="1"/>
    <col min="7" max="16384" width="11.421875" style="8" customWidth="1"/>
  </cols>
  <sheetData>
    <row r="1" spans="1:6" s="7" customFormat="1" ht="15" customHeight="1">
      <c r="A1" s="178" t="s">
        <v>16</v>
      </c>
      <c r="B1" s="179"/>
      <c r="C1" s="74" t="s">
        <v>40</v>
      </c>
      <c r="D1" s="176" t="s">
        <v>42</v>
      </c>
      <c r="E1" s="174" t="s">
        <v>41</v>
      </c>
      <c r="F1" s="175"/>
    </row>
    <row r="2" spans="1:6" s="7" customFormat="1" ht="15" customHeight="1" thickBot="1">
      <c r="A2" s="12" t="s">
        <v>14</v>
      </c>
      <c r="B2" s="13" t="s">
        <v>15</v>
      </c>
      <c r="C2" s="75" t="s">
        <v>17</v>
      </c>
      <c r="D2" s="177"/>
      <c r="E2" s="76" t="s">
        <v>43</v>
      </c>
      <c r="F2" s="77" t="s">
        <v>44</v>
      </c>
    </row>
  </sheetData>
  <sheetProtection/>
  <mergeCells count="3">
    <mergeCell ref="E1:F1"/>
    <mergeCell ref="D1:D2"/>
    <mergeCell ref="A1:B1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UPV-EHU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iappegor</dc:creator>
  <cp:keywords/>
  <dc:description/>
  <cp:lastModifiedBy>ALAINE</cp:lastModifiedBy>
  <cp:lastPrinted>2009-01-28T11:00:07Z</cp:lastPrinted>
  <dcterms:created xsi:type="dcterms:W3CDTF">2006-06-15T09:44:48Z</dcterms:created>
  <dcterms:modified xsi:type="dcterms:W3CDTF">2023-08-07T10:30:40Z</dcterms:modified>
  <cp:category/>
  <cp:version/>
  <cp:contentType/>
  <cp:contentStatus/>
</cp:coreProperties>
</file>