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worksheets/sheet6.xml" ContentType="application/vnd.openxmlformats-officedocument.spreadsheetml.worksheet+xml"/>
  <Default Extension="emf" ContentType="image/x-emf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30" windowWidth="6345" windowHeight="3795"/>
  </bookViews>
  <sheets>
    <sheet name="Registro" sheetId="14795" r:id="rId1"/>
    <sheet name="45-47" sheetId="1" r:id="rId2"/>
    <sheet name="48-49" sheetId="2" r:id="rId3"/>
    <sheet name="50-51" sheetId="3" r:id="rId4"/>
    <sheet name="52-54" sheetId="14794" r:id="rId5"/>
    <sheet name="55" sheetId="14792" r:id="rId6"/>
  </sheets>
  <externalReferences>
    <externalReference r:id="rId7"/>
    <externalReference r:id="rId8"/>
    <externalReference r:id="rId9"/>
  </externalReferences>
  <definedNames>
    <definedName name="ficha">#REF!</definedName>
    <definedName name="_Ind137">[1]Hoja1!$D$308</definedName>
    <definedName name="_Ind16">[1]Hoja1!$D$92</definedName>
    <definedName name="_Ind18" localSheetId="0">[3]Cuantitativa!#REF!</definedName>
    <definedName name="_Ind18">[1]Hoja1!$D$48</definedName>
    <definedName name="_Ind204">[1]Hoja1!$D$135</definedName>
    <definedName name="_Ind35">[1]Hoja1!$D$178</definedName>
    <definedName name="_Ind4">[1]Hoja1!$D$5</definedName>
    <definedName name="_Ind40">[1]Hoja1!$D$221</definedName>
    <definedName name="_Ind45">[1]Hoja1!$D$264</definedName>
    <definedName name="_ind58">[2]Hoja1!$D$53</definedName>
  </definedNames>
  <calcPr calcId="125725"/>
</workbook>
</file>

<file path=xl/calcChain.xml><?xml version="1.0" encoding="utf-8"?>
<calcChain xmlns="http://schemas.openxmlformats.org/spreadsheetml/2006/main">
  <c r="B81" i="1"/>
  <c r="B80"/>
  <c r="B79"/>
  <c r="B78"/>
  <c r="B77"/>
  <c r="B76"/>
  <c r="B75"/>
  <c r="B74"/>
  <c r="B73"/>
  <c r="B72"/>
  <c r="B71"/>
  <c r="B70"/>
  <c r="B69"/>
  <c r="B68"/>
  <c r="B67"/>
  <c r="B66"/>
  <c r="B65"/>
  <c r="B64"/>
  <c r="B63"/>
  <c r="B48"/>
  <c r="B53"/>
  <c r="B52"/>
  <c r="B51"/>
  <c r="B50"/>
  <c r="B49"/>
  <c r="B47"/>
  <c r="B46"/>
  <c r="B45"/>
  <c r="B44"/>
  <c r="B43"/>
  <c r="B42"/>
  <c r="B41"/>
  <c r="B40"/>
  <c r="B39"/>
  <c r="B38"/>
  <c r="B37"/>
  <c r="B36"/>
  <c r="B35"/>
  <c r="D6"/>
  <c r="B20"/>
  <c r="B18"/>
  <c r="B17"/>
  <c r="B16"/>
  <c r="B15"/>
  <c r="B14"/>
  <c r="B22"/>
  <c r="B23"/>
  <c r="B24"/>
  <c r="B25"/>
  <c r="B21"/>
  <c r="B9"/>
  <c r="B10"/>
  <c r="B11"/>
  <c r="B12"/>
  <c r="B13"/>
  <c r="B8"/>
  <c r="D61"/>
  <c r="D33"/>
  <c r="B19"/>
  <c r="B20" i="2"/>
  <c r="B21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B36"/>
  <c r="D34"/>
  <c r="B26"/>
  <c r="B25"/>
  <c r="B24"/>
  <c r="B23"/>
  <c r="B22"/>
  <c r="B19"/>
  <c r="B18"/>
  <c r="B17"/>
  <c r="B16"/>
  <c r="B15"/>
  <c r="B14"/>
  <c r="B13"/>
  <c r="B12"/>
  <c r="B11"/>
  <c r="B10"/>
  <c r="B9"/>
  <c r="B8"/>
  <c r="D6"/>
  <c r="B46" i="3"/>
  <c r="B45"/>
  <c r="B44"/>
  <c r="B43"/>
  <c r="B42"/>
  <c r="B41"/>
  <c r="B40"/>
  <c r="B39"/>
  <c r="B38"/>
  <c r="B37"/>
  <c r="B36"/>
  <c r="B35"/>
  <c r="D33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D6"/>
  <c r="B85" i="14794"/>
  <c r="B84"/>
  <c r="B83"/>
  <c r="B82"/>
  <c r="B81"/>
  <c r="B80"/>
  <c r="B79"/>
  <c r="B78"/>
  <c r="B77"/>
  <c r="B76"/>
  <c r="B75"/>
  <c r="B74"/>
  <c r="B73"/>
  <c r="B72"/>
  <c r="B71"/>
  <c r="B70"/>
  <c r="B69"/>
  <c r="B68"/>
  <c r="B67"/>
  <c r="B66"/>
  <c r="D64"/>
  <c r="B56"/>
  <c r="B55"/>
  <c r="B54"/>
  <c r="B53"/>
  <c r="B52"/>
  <c r="B51"/>
  <c r="B50"/>
  <c r="B49"/>
  <c r="B48"/>
  <c r="B47"/>
  <c r="B46"/>
  <c r="B45"/>
  <c r="B44"/>
  <c r="B43"/>
  <c r="B42"/>
  <c r="B41"/>
  <c r="B40"/>
  <c r="B39"/>
  <c r="B38"/>
  <c r="B37"/>
  <c r="D35"/>
  <c r="D6"/>
  <c r="B27"/>
  <c r="B26"/>
  <c r="B25"/>
  <c r="B24"/>
  <c r="B23"/>
  <c r="B22"/>
  <c r="B21"/>
  <c r="B20"/>
  <c r="B19"/>
  <c r="B18"/>
  <c r="B17"/>
  <c r="B16"/>
  <c r="B15"/>
  <c r="B14"/>
  <c r="B13"/>
  <c r="B12"/>
  <c r="B11"/>
  <c r="B10"/>
  <c r="B9"/>
  <c r="B8"/>
  <c r="A9" i="14792"/>
  <c r="B9" s="1"/>
  <c r="B8"/>
  <c r="B14"/>
  <c r="B15"/>
  <c r="B16"/>
  <c r="B17"/>
  <c r="B18"/>
  <c r="B19"/>
  <c r="B20"/>
  <c r="B21"/>
  <c r="B22"/>
  <c r="B23"/>
  <c r="B24"/>
  <c r="B25"/>
  <c r="B26"/>
  <c r="B27"/>
  <c r="B13"/>
  <c r="D6"/>
  <c r="A10" l="1"/>
  <c r="A11" l="1"/>
  <c r="B10"/>
  <c r="B11" l="1"/>
  <c r="A12"/>
  <c r="A13" l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B12"/>
</calcChain>
</file>

<file path=xl/sharedStrings.xml><?xml version="1.0" encoding="utf-8"?>
<sst xmlns="http://schemas.openxmlformats.org/spreadsheetml/2006/main" count="240" uniqueCount="72">
  <si>
    <t>calidad ambiental</t>
  </si>
  <si>
    <t>CA=0</t>
  </si>
  <si>
    <t>Indicador:</t>
  </si>
  <si>
    <t>unidad del indicador:</t>
  </si>
  <si>
    <t>rango de valores del indicador:</t>
  </si>
  <si>
    <t>función de transformación:</t>
  </si>
  <si>
    <t>valor del indicador</t>
  </si>
  <si>
    <t>nº de indicador:</t>
  </si>
  <si>
    <t>representación de la función de transformación</t>
  </si>
  <si>
    <t>valor del  indicador</t>
  </si>
  <si>
    <t>fórmula del indicador</t>
  </si>
  <si>
    <t>Tipo de indicador</t>
  </si>
  <si>
    <t>CA=(0,08*I^2)+ 0,8*I+2</t>
  </si>
  <si>
    <t>(-5)&lt;I&lt;-2,5</t>
  </si>
  <si>
    <t>(-2,5)&lt;I&lt;2,5</t>
  </si>
  <si>
    <t>2,5&lt;I&lt;5</t>
  </si>
  <si>
    <t>CA=(-0,08*I^2)+1</t>
  </si>
  <si>
    <t>CA=(0,08*I^2)-0,8*I+2</t>
  </si>
  <si>
    <t>Tº media ponderada por la población residente en las diferentes zonas</t>
  </si>
  <si>
    <t>Aptitud del clima para los usos principales del territorio (semicualitativo)</t>
  </si>
  <si>
    <t>CA=I</t>
  </si>
  <si>
    <t>CA=1</t>
  </si>
  <si>
    <t>0&lt;I&lt;1</t>
  </si>
  <si>
    <t>1&lt;I&lt;4</t>
  </si>
  <si>
    <t>precipitaciones medias en el ámbito de referencia</t>
  </si>
  <si>
    <t>CA=2E-4*I^2+4E-2*I+2</t>
  </si>
  <si>
    <t>CA=-2E-4*I^2+1</t>
  </si>
  <si>
    <t>(-100&lt;I&lt;-50)</t>
  </si>
  <si>
    <t>(-50&lt;I&lt;50)</t>
  </si>
  <si>
    <t>CA=2E-4*I^2-4E-2*I+2</t>
  </si>
  <si>
    <t>50&lt;I&lt;100</t>
  </si>
  <si>
    <t>precipitaciones medias ponderadas según la superficie de zonas homogéneas</t>
  </si>
  <si>
    <t>velocidad del viento</t>
  </si>
  <si>
    <t>CA=2e-2*I^2</t>
  </si>
  <si>
    <t>0&lt;I&lt;5</t>
  </si>
  <si>
    <t>CA=-2e-2*I^2+4e-1*I-1</t>
  </si>
  <si>
    <t>5&lt;I&lt;15</t>
  </si>
  <si>
    <t>CA=2e-2*I^2-8e-1*I+8</t>
  </si>
  <si>
    <t>15&lt;I&lt;20</t>
  </si>
  <si>
    <t>% de superficie donde se acumula aire ponderadoporel número de días de helada que provoca esta acumulación</t>
  </si>
  <si>
    <t>CA=-1,12e-2*I+1</t>
  </si>
  <si>
    <t>0&lt;I&lt;66,7</t>
  </si>
  <si>
    <t>CA=2,25e-4*I^2-4,5e-2*I+2,25</t>
  </si>
  <si>
    <t>66,7&lt;I&lt;100</t>
  </si>
  <si>
    <t>100&lt;I&lt;200</t>
  </si>
  <si>
    <t>radiación solar global</t>
  </si>
  <si>
    <t>CA=2e-4*I^2+4e-2*I+2</t>
  </si>
  <si>
    <t>CA=-2e-4*I^2+1</t>
  </si>
  <si>
    <t>(-100&lt;I&lt;50)</t>
  </si>
  <si>
    <t>radiación solar ultravioleta</t>
  </si>
  <si>
    <t>Tª media en el ambito de referencia</t>
  </si>
  <si>
    <t xml:space="preserve"> tª media - tª media sin proyecto</t>
  </si>
  <si>
    <t xml:space="preserve"> -5    -   5</t>
  </si>
  <si>
    <t>Tª media ponderada por la superficie de zonas homogéneas</t>
  </si>
  <si>
    <t>precip.media - precip.media "sin"proyecto</t>
  </si>
  <si>
    <t xml:space="preserve"> -100   -  100</t>
  </si>
  <si>
    <r>
      <t>m s</t>
    </r>
    <r>
      <rPr>
        <vertAlign val="superscript"/>
        <sz val="8"/>
        <rFont val="Arial"/>
        <family val="2"/>
      </rPr>
      <t>-1</t>
    </r>
  </si>
  <si>
    <t>0 - 20</t>
  </si>
  <si>
    <t>0 - 200</t>
  </si>
  <si>
    <t xml:space="preserve">  -100   -   100</t>
  </si>
  <si>
    <t>0 - 4</t>
  </si>
  <si>
    <t>3 (T=0,50)</t>
  </si>
  <si>
    <t>2 (T=0,25)</t>
  </si>
  <si>
    <t>TITULO</t>
  </si>
  <si>
    <t>ESTUDIO DE IMPACTO AMBIENTAL: PROCEDIMIENTO Y HERRAMIENTAS</t>
  </si>
  <si>
    <t>AUTORES</t>
  </si>
  <si>
    <t>ROBERTO PECHE GONZALEZ</t>
  </si>
  <si>
    <t>DOLORES ENCINAS MALAGON</t>
  </si>
  <si>
    <t>ZURIÑE GOMEZ DE BALUGERA LOPEZ DE ALDA</t>
  </si>
  <si>
    <t>MARIA ARRITOKIETA ORTUZAR IRAGORRI</t>
  </si>
  <si>
    <t>ISBN:</t>
  </si>
  <si>
    <t>978-84-613-9696-2</t>
  </si>
</sst>
</file>

<file path=xl/styles.xml><?xml version="1.0" encoding="utf-8"?>
<styleSheet xmlns="http://schemas.openxmlformats.org/spreadsheetml/2006/main">
  <numFmts count="3">
    <numFmt numFmtId="44" formatCode="_-* #,##0.00\ &quot;€&quot;_-;\-* #,##0.00\ &quot;€&quot;_-;_-* &quot;-&quot;??\ &quot;€&quot;_-;_-@_-"/>
    <numFmt numFmtId="188" formatCode="0.000"/>
    <numFmt numFmtId="189" formatCode="0.0"/>
  </numFmts>
  <fonts count="8">
    <font>
      <sz val="9"/>
      <name val="Palatino Linotype"/>
    </font>
    <font>
      <b/>
      <sz val="8"/>
      <name val="Arial"/>
      <family val="2"/>
    </font>
    <font>
      <sz val="8"/>
      <name val="Arial"/>
    </font>
    <font>
      <b/>
      <i/>
      <u/>
      <sz val="8"/>
      <name val="Arial"/>
      <family val="2"/>
    </font>
    <font>
      <sz val="8"/>
      <name val="Arial"/>
      <family val="2"/>
    </font>
    <font>
      <sz val="8"/>
      <name val="Palatino Linotype"/>
    </font>
    <font>
      <vertAlign val="superscript"/>
      <sz val="8"/>
      <name val="Arial"/>
      <family val="2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</fills>
  <borders count="36">
    <border>
      <left/>
      <right/>
      <top/>
      <bottom/>
      <diagonal/>
    </border>
    <border>
      <left style="thick">
        <color indexed="64"/>
      </left>
      <right style="hair">
        <color indexed="64"/>
      </right>
      <top style="thick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ck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ck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ck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dotted">
        <color indexed="64"/>
      </right>
      <top style="thin">
        <color indexed="64"/>
      </top>
      <bottom style="thick">
        <color indexed="64"/>
      </bottom>
      <diagonal/>
    </border>
    <border>
      <left style="dotted">
        <color indexed="64"/>
      </left>
      <right style="medium">
        <color indexed="64"/>
      </right>
      <top/>
      <bottom style="thick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7" fillId="0" borderId="0" applyFont="0" applyFill="0" applyBorder="0" applyAlignment="0" applyProtection="0"/>
    <xf numFmtId="0" fontId="7" fillId="0" borderId="0"/>
  </cellStyleXfs>
  <cellXfs count="8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wrapText="1"/>
    </xf>
    <xf numFmtId="0" fontId="2" fillId="3" borderId="8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2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1" fillId="3" borderId="14" xfId="0" applyFont="1" applyFill="1" applyBorder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2" fillId="3" borderId="16" xfId="0" applyFont="1" applyFill="1" applyBorder="1"/>
    <xf numFmtId="0" fontId="1" fillId="2" borderId="17" xfId="0" applyFont="1" applyFill="1" applyBorder="1" applyAlignment="1">
      <alignment horizontal="center" vertical="center" wrapText="1"/>
    </xf>
    <xf numFmtId="0" fontId="2" fillId="2" borderId="18" xfId="0" applyFont="1" applyFill="1" applyBorder="1" applyAlignment="1">
      <alignment horizontal="center" vertical="center" wrapText="1"/>
    </xf>
    <xf numFmtId="0" fontId="1" fillId="3" borderId="19" xfId="0" applyFont="1" applyFill="1" applyBorder="1" applyAlignment="1">
      <alignment horizontal="center" vertical="center" wrapText="1"/>
    </xf>
    <xf numFmtId="188" fontId="1" fillId="3" borderId="20" xfId="0" applyNumberFormat="1" applyFont="1" applyFill="1" applyBorder="1" applyAlignment="1">
      <alignment horizontal="center" vertical="center" wrapText="1"/>
    </xf>
    <xf numFmtId="0" fontId="2" fillId="3" borderId="21" xfId="0" applyFont="1" applyFill="1" applyBorder="1"/>
    <xf numFmtId="0" fontId="3" fillId="4" borderId="22" xfId="0" applyFont="1" applyFill="1" applyBorder="1" applyAlignment="1">
      <alignment horizontal="center" vertical="center" wrapText="1"/>
    </xf>
    <xf numFmtId="0" fontId="3" fillId="4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/>
    </xf>
    <xf numFmtId="188" fontId="4" fillId="2" borderId="25" xfId="0" applyNumberFormat="1" applyFont="1" applyFill="1" applyBorder="1" applyAlignment="1">
      <alignment horizontal="center" vertical="center"/>
    </xf>
    <xf numFmtId="0" fontId="4" fillId="2" borderId="26" xfId="0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 vertical="center"/>
    </xf>
    <xf numFmtId="188" fontId="4" fillId="3" borderId="25" xfId="0" applyNumberFormat="1" applyFont="1" applyFill="1" applyBorder="1" applyAlignment="1">
      <alignment horizontal="center" vertical="center"/>
    </xf>
    <xf numFmtId="0" fontId="4" fillId="5" borderId="26" xfId="0" applyFont="1" applyFill="1" applyBorder="1" applyAlignment="1">
      <alignment horizontal="center" vertical="center"/>
    </xf>
    <xf numFmtId="188" fontId="4" fillId="5" borderId="25" xfId="0" applyNumberFormat="1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16" xfId="0" applyFont="1" applyFill="1" applyBorder="1"/>
    <xf numFmtId="0" fontId="4" fillId="2" borderId="18" xfId="0" applyFont="1" applyFill="1" applyBorder="1" applyAlignment="1">
      <alignment horizontal="center" vertical="center" wrapText="1"/>
    </xf>
    <xf numFmtId="0" fontId="4" fillId="3" borderId="21" xfId="0" applyFont="1" applyFill="1" applyBorder="1"/>
    <xf numFmtId="0" fontId="4" fillId="0" borderId="0" xfId="0" applyFont="1"/>
    <xf numFmtId="0" fontId="4" fillId="0" borderId="0" xfId="0" applyFont="1" applyBorder="1"/>
    <xf numFmtId="0" fontId="4" fillId="0" borderId="27" xfId="0" applyFont="1" applyBorder="1"/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8" xfId="0" applyFont="1" applyBorder="1"/>
    <xf numFmtId="0" fontId="4" fillId="0" borderId="29" xfId="0" applyFont="1" applyBorder="1"/>
    <xf numFmtId="0" fontId="5" fillId="0" borderId="0" xfId="0" applyFont="1"/>
    <xf numFmtId="0" fontId="5" fillId="0" borderId="0" xfId="0" applyFont="1" applyBorder="1"/>
    <xf numFmtId="0" fontId="5" fillId="0" borderId="27" xfId="0" applyFont="1" applyBorder="1"/>
    <xf numFmtId="0" fontId="5" fillId="0" borderId="0" xfId="0" applyFont="1" applyBorder="1" applyAlignment="1">
      <alignment horizontal="center" vertical="center"/>
    </xf>
    <xf numFmtId="0" fontId="5" fillId="0" borderId="28" xfId="0" applyFont="1" applyBorder="1"/>
    <xf numFmtId="0" fontId="5" fillId="0" borderId="29" xfId="0" applyFont="1" applyBorder="1"/>
    <xf numFmtId="189" fontId="4" fillId="2" borderId="24" xfId="0" applyNumberFormat="1" applyFont="1" applyFill="1" applyBorder="1" applyAlignment="1">
      <alignment horizontal="center" vertical="center"/>
    </xf>
    <xf numFmtId="189" fontId="4" fillId="2" borderId="26" xfId="0" applyNumberFormat="1" applyFont="1" applyFill="1" applyBorder="1" applyAlignment="1">
      <alignment horizontal="center" vertical="center"/>
    </xf>
    <xf numFmtId="189" fontId="4" fillId="3" borderId="26" xfId="0" applyNumberFormat="1" applyFont="1" applyFill="1" applyBorder="1" applyAlignment="1">
      <alignment horizontal="center" vertical="center"/>
    </xf>
    <xf numFmtId="189" fontId="4" fillId="5" borderId="26" xfId="0" applyNumberFormat="1" applyFont="1" applyFill="1" applyBorder="1" applyAlignment="1">
      <alignment horizontal="center" vertical="center"/>
    </xf>
    <xf numFmtId="189" fontId="4" fillId="5" borderId="30" xfId="0" applyNumberFormat="1" applyFont="1" applyFill="1" applyBorder="1" applyAlignment="1">
      <alignment horizontal="center" vertical="center"/>
    </xf>
    <xf numFmtId="188" fontId="4" fillId="5" borderId="31" xfId="0" applyNumberFormat="1" applyFont="1" applyFill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188" fontId="4" fillId="2" borderId="32" xfId="0" applyNumberFormat="1" applyFont="1" applyFill="1" applyBorder="1" applyAlignment="1">
      <alignment horizontal="center" vertical="center"/>
    </xf>
    <xf numFmtId="188" fontId="4" fillId="3" borderId="32" xfId="0" applyNumberFormat="1" applyFont="1" applyFill="1" applyBorder="1" applyAlignment="1">
      <alignment horizontal="center" vertical="center"/>
    </xf>
    <xf numFmtId="0" fontId="4" fillId="5" borderId="32" xfId="0" applyFont="1" applyFill="1" applyBorder="1" applyAlignment="1">
      <alignment horizontal="center" vertical="center"/>
    </xf>
    <xf numFmtId="0" fontId="4" fillId="5" borderId="30" xfId="0" applyFont="1" applyFill="1" applyBorder="1" applyAlignment="1">
      <alignment horizontal="center" vertical="center"/>
    </xf>
    <xf numFmtId="0" fontId="4" fillId="5" borderId="33" xfId="0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2" fontId="4" fillId="2" borderId="32" xfId="0" applyNumberFormat="1" applyFont="1" applyFill="1" applyBorder="1" applyAlignment="1">
      <alignment horizontal="center" vertical="center"/>
    </xf>
    <xf numFmtId="2" fontId="4" fillId="3" borderId="32" xfId="0" applyNumberFormat="1" applyFont="1" applyFill="1" applyBorder="1" applyAlignment="1">
      <alignment horizontal="center" vertical="center"/>
    </xf>
    <xf numFmtId="2" fontId="4" fillId="5" borderId="32" xfId="0" applyNumberFormat="1" applyFont="1" applyFill="1" applyBorder="1" applyAlignment="1">
      <alignment horizontal="center" vertical="center"/>
    </xf>
    <xf numFmtId="2" fontId="4" fillId="5" borderId="33" xfId="0" applyNumberFormat="1" applyFont="1" applyFill="1" applyBorder="1" applyAlignment="1">
      <alignment horizontal="center" vertical="center"/>
    </xf>
    <xf numFmtId="0" fontId="4" fillId="3" borderId="26" xfId="0" applyFont="1" applyFill="1" applyBorder="1" applyAlignment="1">
      <alignment horizont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189" fontId="4" fillId="3" borderId="30" xfId="0" applyNumberFormat="1" applyFont="1" applyFill="1" applyBorder="1" applyAlignment="1">
      <alignment horizontal="center" vertical="center"/>
    </xf>
    <xf numFmtId="188" fontId="4" fillId="3" borderId="33" xfId="0" applyNumberFormat="1" applyFont="1" applyFill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7" fillId="0" borderId="0" xfId="2"/>
    <xf numFmtId="0" fontId="3" fillId="4" borderId="14" xfId="0" applyFont="1" applyFill="1" applyBorder="1" applyAlignment="1">
      <alignment horizontal="center" vertical="center" wrapText="1"/>
    </xf>
    <xf numFmtId="0" fontId="3" fillId="4" borderId="15" xfId="0" applyFont="1" applyFill="1" applyBorder="1" applyAlignment="1">
      <alignment horizontal="center" vertical="center" wrapText="1"/>
    </xf>
    <xf numFmtId="0" fontId="3" fillId="4" borderId="16" xfId="0" applyFont="1" applyFill="1" applyBorder="1" applyAlignment="1">
      <alignment horizontal="center" vertical="center" wrapText="1"/>
    </xf>
  </cellXfs>
  <cellStyles count="3">
    <cellStyle name="Euro" xfId="1"/>
    <cellStyle name="Normal" xfId="0" builtinId="0"/>
    <cellStyle name="Normal_excel EIA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591448998842858E-2"/>
          <c:y val="6.7873303167420809E-2"/>
          <c:w val="0.88564687321052216"/>
          <c:h val="0.70588235294117652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'45-47'!$A$8:$A$25</c:f>
              <c:numCache>
                <c:formatCode>0.0</c:formatCode>
                <c:ptCount val="18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3</c:v>
                </c:pt>
                <c:pt idx="14">
                  <c:v>3.5</c:v>
                </c:pt>
                <c:pt idx="15">
                  <c:v>4</c:v>
                </c:pt>
                <c:pt idx="16">
                  <c:v>4.5</c:v>
                </c:pt>
                <c:pt idx="17">
                  <c:v>5</c:v>
                </c:pt>
              </c:numCache>
            </c:numRef>
          </c:xVal>
          <c:yVal>
            <c:numRef>
              <c:f>'45-47'!$B$8:$B$25</c:f>
              <c:numCache>
                <c:formatCode>0.000</c:formatCode>
                <c:ptCount val="18"/>
                <c:pt idx="0">
                  <c:v>0</c:v>
                </c:pt>
                <c:pt idx="1">
                  <c:v>2.0000000000000018E-2</c:v>
                </c:pt>
                <c:pt idx="2">
                  <c:v>7.9999999999999849E-2</c:v>
                </c:pt>
                <c:pt idx="3">
                  <c:v>0.17999999999999972</c:v>
                </c:pt>
                <c:pt idx="4">
                  <c:v>0.31999999999999962</c:v>
                </c:pt>
                <c:pt idx="5">
                  <c:v>0.5</c:v>
                </c:pt>
                <c:pt idx="6">
                  <c:v>0.67999999999999994</c:v>
                </c:pt>
                <c:pt idx="7">
                  <c:v>0.82000000000000006</c:v>
                </c:pt>
                <c:pt idx="8">
                  <c:v>0.92</c:v>
                </c:pt>
                <c:pt idx="9">
                  <c:v>0.98</c:v>
                </c:pt>
                <c:pt idx="10">
                  <c:v>1</c:v>
                </c:pt>
                <c:pt idx="11">
                  <c:v>0.98</c:v>
                </c:pt>
                <c:pt idx="12">
                  <c:v>0.92</c:v>
                </c:pt>
                <c:pt idx="13">
                  <c:v>0.31999999999999962</c:v>
                </c:pt>
                <c:pt idx="14">
                  <c:v>0.17999999999999972</c:v>
                </c:pt>
                <c:pt idx="15">
                  <c:v>7.9999999999999849E-2</c:v>
                </c:pt>
                <c:pt idx="16">
                  <c:v>2.0000000000000018E-2</c:v>
                </c:pt>
                <c:pt idx="17">
                  <c:v>0</c:v>
                </c:pt>
              </c:numCache>
            </c:numRef>
          </c:yVal>
        </c:ser>
        <c:axId val="99622912"/>
        <c:axId val="125662720"/>
      </c:scatterChart>
      <c:valAx>
        <c:axId val="99622912"/>
        <c:scaling>
          <c:orientation val="minMax"/>
          <c:max val="5"/>
          <c:min val="-5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6958749046601861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5662720"/>
        <c:crosses val="autoZero"/>
        <c:crossBetween val="midCat"/>
      </c:valAx>
      <c:valAx>
        <c:axId val="125662720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805429864253393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9962291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591448998842858E-2"/>
          <c:y val="6.7873303167420809E-2"/>
          <c:w val="0.88564687321052216"/>
          <c:h val="0.70588235294117652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'45-47'!$A$35:$A$53</c:f>
              <c:numCache>
                <c:formatCode>0.0</c:formatCode>
                <c:ptCount val="19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</c:numCache>
            </c:numRef>
          </c:xVal>
          <c:yVal>
            <c:numRef>
              <c:f>'45-47'!$B$35:$B$53</c:f>
              <c:numCache>
                <c:formatCode>0.000</c:formatCode>
                <c:ptCount val="19"/>
                <c:pt idx="0">
                  <c:v>0</c:v>
                </c:pt>
                <c:pt idx="1">
                  <c:v>2.0000000000000018E-2</c:v>
                </c:pt>
                <c:pt idx="2">
                  <c:v>7.9999999999999849E-2</c:v>
                </c:pt>
                <c:pt idx="3">
                  <c:v>0.17999999999999972</c:v>
                </c:pt>
                <c:pt idx="4">
                  <c:v>0.31999999999999962</c:v>
                </c:pt>
                <c:pt idx="5">
                  <c:v>0.5</c:v>
                </c:pt>
                <c:pt idx="6">
                  <c:v>0.67999999999999994</c:v>
                </c:pt>
                <c:pt idx="7">
                  <c:v>0.82000000000000006</c:v>
                </c:pt>
                <c:pt idx="8">
                  <c:v>0.92</c:v>
                </c:pt>
                <c:pt idx="9">
                  <c:v>0.98</c:v>
                </c:pt>
                <c:pt idx="10">
                  <c:v>1</c:v>
                </c:pt>
                <c:pt idx="11">
                  <c:v>0.98</c:v>
                </c:pt>
                <c:pt idx="12">
                  <c:v>0.92</c:v>
                </c:pt>
                <c:pt idx="13">
                  <c:v>0.5</c:v>
                </c:pt>
                <c:pt idx="14">
                  <c:v>0.31999999999999962</c:v>
                </c:pt>
                <c:pt idx="15">
                  <c:v>0.17999999999999972</c:v>
                </c:pt>
                <c:pt idx="16">
                  <c:v>7.9999999999999849E-2</c:v>
                </c:pt>
                <c:pt idx="17">
                  <c:v>2.0000000000000018E-2</c:v>
                </c:pt>
                <c:pt idx="18">
                  <c:v>0</c:v>
                </c:pt>
              </c:numCache>
            </c:numRef>
          </c:yVal>
        </c:ser>
        <c:axId val="131371392"/>
        <c:axId val="131375104"/>
      </c:scatterChart>
      <c:valAx>
        <c:axId val="131371392"/>
        <c:scaling>
          <c:orientation val="minMax"/>
          <c:max val="5"/>
          <c:min val="-5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6958749046601861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375104"/>
        <c:crosses val="autoZero"/>
        <c:crossBetween val="midCat"/>
      </c:valAx>
      <c:valAx>
        <c:axId val="13137510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805429864253393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31371392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8.7591448998842858E-2"/>
          <c:y val="6.7873303167420809E-2"/>
          <c:w val="0.88564687321052216"/>
          <c:h val="0.70588235294117652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'45-47'!$A$63:$A$81</c:f>
              <c:numCache>
                <c:formatCode>0.0</c:formatCode>
                <c:ptCount val="19"/>
                <c:pt idx="0">
                  <c:v>-5</c:v>
                </c:pt>
                <c:pt idx="1">
                  <c:v>-4.5</c:v>
                </c:pt>
                <c:pt idx="2">
                  <c:v>-4</c:v>
                </c:pt>
                <c:pt idx="3">
                  <c:v>-3.5</c:v>
                </c:pt>
                <c:pt idx="4">
                  <c:v>-3</c:v>
                </c:pt>
                <c:pt idx="5">
                  <c:v>-2.5</c:v>
                </c:pt>
                <c:pt idx="6">
                  <c:v>-2</c:v>
                </c:pt>
                <c:pt idx="7">
                  <c:v>-1.5</c:v>
                </c:pt>
                <c:pt idx="8">
                  <c:v>-1</c:v>
                </c:pt>
                <c:pt idx="9">
                  <c:v>-0.5</c:v>
                </c:pt>
                <c:pt idx="10">
                  <c:v>0</c:v>
                </c:pt>
                <c:pt idx="11">
                  <c:v>0.5</c:v>
                </c:pt>
                <c:pt idx="12">
                  <c:v>1</c:v>
                </c:pt>
                <c:pt idx="13">
                  <c:v>2.5</c:v>
                </c:pt>
                <c:pt idx="14">
                  <c:v>3</c:v>
                </c:pt>
                <c:pt idx="15">
                  <c:v>3.5</c:v>
                </c:pt>
                <c:pt idx="16">
                  <c:v>4</c:v>
                </c:pt>
                <c:pt idx="17">
                  <c:v>4.5</c:v>
                </c:pt>
                <c:pt idx="18">
                  <c:v>5</c:v>
                </c:pt>
              </c:numCache>
            </c:numRef>
          </c:xVal>
          <c:yVal>
            <c:numRef>
              <c:f>'45-47'!$B$63:$B$81</c:f>
              <c:numCache>
                <c:formatCode>0.000</c:formatCode>
                <c:ptCount val="19"/>
                <c:pt idx="0">
                  <c:v>0</c:v>
                </c:pt>
                <c:pt idx="1">
                  <c:v>2.0000000000000018E-2</c:v>
                </c:pt>
                <c:pt idx="2">
                  <c:v>7.9999999999999849E-2</c:v>
                </c:pt>
                <c:pt idx="3">
                  <c:v>0.17999999999999972</c:v>
                </c:pt>
                <c:pt idx="4">
                  <c:v>0.31999999999999962</c:v>
                </c:pt>
                <c:pt idx="5">
                  <c:v>0.5</c:v>
                </c:pt>
                <c:pt idx="6">
                  <c:v>0.67999999999999994</c:v>
                </c:pt>
                <c:pt idx="7">
                  <c:v>0.82000000000000006</c:v>
                </c:pt>
                <c:pt idx="8">
                  <c:v>0.92</c:v>
                </c:pt>
                <c:pt idx="9">
                  <c:v>0.98</c:v>
                </c:pt>
                <c:pt idx="10">
                  <c:v>1</c:v>
                </c:pt>
                <c:pt idx="11">
                  <c:v>0.98</c:v>
                </c:pt>
                <c:pt idx="12">
                  <c:v>0.92</c:v>
                </c:pt>
                <c:pt idx="13">
                  <c:v>0.5</c:v>
                </c:pt>
                <c:pt idx="14">
                  <c:v>0.31999999999999962</c:v>
                </c:pt>
                <c:pt idx="15">
                  <c:v>0.17999999999999972</c:v>
                </c:pt>
                <c:pt idx="16">
                  <c:v>7.9999999999999849E-2</c:v>
                </c:pt>
                <c:pt idx="17">
                  <c:v>2.0000000000000018E-2</c:v>
                </c:pt>
                <c:pt idx="18">
                  <c:v>0</c:v>
                </c:pt>
              </c:numCache>
            </c:numRef>
          </c:yVal>
        </c:ser>
        <c:axId val="124394880"/>
        <c:axId val="124417536"/>
      </c:scatterChart>
      <c:valAx>
        <c:axId val="124394880"/>
        <c:scaling>
          <c:orientation val="minMax"/>
          <c:max val="5"/>
          <c:min val="-5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6958749046601861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417536"/>
        <c:crosses val="autoZero"/>
        <c:crossBetween val="midCat"/>
      </c:valAx>
      <c:valAx>
        <c:axId val="12441753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8054298642533937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394880"/>
        <c:crosses val="autoZero"/>
        <c:crossBetween val="midCat"/>
        <c:majorUnit val="0.2"/>
        <c:minorUnit val="0.04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10731707317073171"/>
          <c:y val="6.7567864793887225E-2"/>
          <c:w val="0.85121951219512193"/>
          <c:h val="0.6801831722584647"/>
        </c:manualLayout>
      </c:layout>
      <c:scatterChart>
        <c:scatterStyle val="lineMarker"/>
        <c:ser>
          <c:idx val="0"/>
          <c:order val="0"/>
          <c:tx>
            <c:v>Ind4 vs CA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'48-49'!$A$8:$A$26</c:f>
              <c:numCache>
                <c:formatCode>General</c:formatCode>
                <c:ptCount val="19"/>
                <c:pt idx="0">
                  <c:v>-100</c:v>
                </c:pt>
                <c:pt idx="1">
                  <c:v>-90</c:v>
                </c:pt>
                <c:pt idx="2">
                  <c:v>-80</c:v>
                </c:pt>
                <c:pt idx="3">
                  <c:v>-70</c:v>
                </c:pt>
                <c:pt idx="4">
                  <c:v>-60</c:v>
                </c:pt>
                <c:pt idx="5">
                  <c:v>-50</c:v>
                </c:pt>
                <c:pt idx="6">
                  <c:v>-30</c:v>
                </c:pt>
                <c:pt idx="7">
                  <c:v>-20</c:v>
                </c:pt>
                <c:pt idx="8">
                  <c:v>-10</c:v>
                </c:pt>
                <c:pt idx="9">
                  <c:v>0</c:v>
                </c:pt>
                <c:pt idx="10">
                  <c:v>10</c:v>
                </c:pt>
                <c:pt idx="11">
                  <c:v>20</c:v>
                </c:pt>
                <c:pt idx="12">
                  <c:v>30</c:v>
                </c:pt>
                <c:pt idx="13">
                  <c:v>50</c:v>
                </c:pt>
                <c:pt idx="14">
                  <c:v>60</c:v>
                </c:pt>
                <c:pt idx="15">
                  <c:v>70</c:v>
                </c:pt>
                <c:pt idx="16">
                  <c:v>80</c:v>
                </c:pt>
                <c:pt idx="17">
                  <c:v>90</c:v>
                </c:pt>
                <c:pt idx="18">
                  <c:v>100</c:v>
                </c:pt>
              </c:numCache>
            </c:numRef>
          </c:xVal>
          <c:yVal>
            <c:numRef>
              <c:f>'48-49'!$B$8:$B$26</c:f>
              <c:numCache>
                <c:formatCode>0.000</c:formatCode>
                <c:ptCount val="19"/>
                <c:pt idx="0">
                  <c:v>0</c:v>
                </c:pt>
                <c:pt idx="1">
                  <c:v>2.0000000000000018E-2</c:v>
                </c:pt>
                <c:pt idx="2">
                  <c:v>7.9999999999999849E-2</c:v>
                </c:pt>
                <c:pt idx="3">
                  <c:v>0.17999999999999972</c:v>
                </c:pt>
                <c:pt idx="4">
                  <c:v>0.32000000000000028</c:v>
                </c:pt>
                <c:pt idx="5">
                  <c:v>0.5</c:v>
                </c:pt>
                <c:pt idx="6">
                  <c:v>0.82</c:v>
                </c:pt>
                <c:pt idx="7">
                  <c:v>0.92</c:v>
                </c:pt>
                <c:pt idx="8">
                  <c:v>0.98</c:v>
                </c:pt>
                <c:pt idx="9">
                  <c:v>1</c:v>
                </c:pt>
                <c:pt idx="10">
                  <c:v>0.98</c:v>
                </c:pt>
                <c:pt idx="11">
                  <c:v>0.92</c:v>
                </c:pt>
                <c:pt idx="12">
                  <c:v>0.82</c:v>
                </c:pt>
                <c:pt idx="13">
                  <c:v>0.5</c:v>
                </c:pt>
                <c:pt idx="14" formatCode="General">
                  <c:v>0.32000000000000028</c:v>
                </c:pt>
                <c:pt idx="15" formatCode="General">
                  <c:v>0.17999999999999972</c:v>
                </c:pt>
                <c:pt idx="16" formatCode="General">
                  <c:v>7.9999999999999849E-2</c:v>
                </c:pt>
                <c:pt idx="17" formatCode="General">
                  <c:v>2.0000000000000018E-2</c:v>
                </c:pt>
                <c:pt idx="18" formatCode="General">
                  <c:v>0</c:v>
                </c:pt>
              </c:numCache>
            </c:numRef>
          </c:yVal>
        </c:ser>
        <c:axId val="124523648"/>
        <c:axId val="124525568"/>
      </c:scatterChart>
      <c:valAx>
        <c:axId val="124523648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8780487804878048"/>
              <c:y val="0.8873912909597188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525568"/>
        <c:crosses val="autoZero"/>
        <c:crossBetween val="midCat"/>
        <c:majorUnit val="50"/>
        <c:minorUnit val="50"/>
      </c:valAx>
      <c:valAx>
        <c:axId val="12452556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95121951219513E-2"/>
              <c:y val="0.2567578862167714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523648"/>
        <c:crosses val="autoZero"/>
        <c:crossBetween val="midCat"/>
        <c:majorUnit val="0.2"/>
        <c:min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705621544303015"/>
          <c:y val="6.7873303167420809E-2"/>
          <c:w val="0.85158353193319436"/>
          <c:h val="0.67873303167420818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'48-49'!$A$36:$A$55</c:f>
              <c:numCache>
                <c:formatCode>General</c:formatCode>
                <c:ptCount val="20"/>
                <c:pt idx="0">
                  <c:v>-100</c:v>
                </c:pt>
                <c:pt idx="1">
                  <c:v>-90</c:v>
                </c:pt>
                <c:pt idx="2">
                  <c:v>-80</c:v>
                </c:pt>
                <c:pt idx="3">
                  <c:v>-70</c:v>
                </c:pt>
                <c:pt idx="4">
                  <c:v>-60</c:v>
                </c:pt>
                <c:pt idx="5">
                  <c:v>-50</c:v>
                </c:pt>
                <c:pt idx="6">
                  <c:v>-40</c:v>
                </c:pt>
                <c:pt idx="7">
                  <c:v>-30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10</c:v>
                </c:pt>
                <c:pt idx="12">
                  <c:v>20</c:v>
                </c:pt>
                <c:pt idx="13">
                  <c:v>40</c:v>
                </c:pt>
                <c:pt idx="14">
                  <c:v>50</c:v>
                </c:pt>
                <c:pt idx="15">
                  <c:v>60</c:v>
                </c:pt>
                <c:pt idx="16">
                  <c:v>70</c:v>
                </c:pt>
                <c:pt idx="17">
                  <c:v>80</c:v>
                </c:pt>
                <c:pt idx="18">
                  <c:v>90</c:v>
                </c:pt>
                <c:pt idx="19">
                  <c:v>100</c:v>
                </c:pt>
              </c:numCache>
            </c:numRef>
          </c:xVal>
          <c:yVal>
            <c:numRef>
              <c:f>'48-49'!$B$36:$B$55</c:f>
              <c:numCache>
                <c:formatCode>0.000</c:formatCode>
                <c:ptCount val="20"/>
                <c:pt idx="0">
                  <c:v>0</c:v>
                </c:pt>
                <c:pt idx="1">
                  <c:v>2.0000000000000018E-2</c:v>
                </c:pt>
                <c:pt idx="2">
                  <c:v>7.9999999999999849E-2</c:v>
                </c:pt>
                <c:pt idx="3">
                  <c:v>0.17999999999999972</c:v>
                </c:pt>
                <c:pt idx="4">
                  <c:v>0.32000000000000028</c:v>
                </c:pt>
                <c:pt idx="5">
                  <c:v>0.5</c:v>
                </c:pt>
                <c:pt idx="6">
                  <c:v>0.67999999999999994</c:v>
                </c:pt>
                <c:pt idx="7">
                  <c:v>0.82</c:v>
                </c:pt>
                <c:pt idx="8">
                  <c:v>0.92</c:v>
                </c:pt>
                <c:pt idx="9">
                  <c:v>0.98</c:v>
                </c:pt>
                <c:pt idx="10">
                  <c:v>1</c:v>
                </c:pt>
                <c:pt idx="11">
                  <c:v>0.98</c:v>
                </c:pt>
                <c:pt idx="12">
                  <c:v>0.92</c:v>
                </c:pt>
                <c:pt idx="13">
                  <c:v>0.67999999999999994</c:v>
                </c:pt>
                <c:pt idx="14">
                  <c:v>0.5</c:v>
                </c:pt>
                <c:pt idx="15" formatCode="General">
                  <c:v>0.32000000000000028</c:v>
                </c:pt>
                <c:pt idx="16" formatCode="General">
                  <c:v>0.17999999999999972</c:v>
                </c:pt>
                <c:pt idx="17" formatCode="General">
                  <c:v>7.9999999999999849E-2</c:v>
                </c:pt>
                <c:pt idx="18" formatCode="General">
                  <c:v>2.0000000000000018E-2</c:v>
                </c:pt>
                <c:pt idx="19" formatCode="General">
                  <c:v>0</c:v>
                </c:pt>
              </c:numCache>
            </c:numRef>
          </c:yVal>
        </c:ser>
        <c:axId val="124541952"/>
        <c:axId val="124548224"/>
      </c:scatterChart>
      <c:valAx>
        <c:axId val="124541952"/>
        <c:scaling>
          <c:orientation val="minMax"/>
          <c:max val="100"/>
          <c:min val="-10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48905225691020593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General" sourceLinked="1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548224"/>
        <c:crosses val="autoZero"/>
        <c:crossBetween val="midCat"/>
        <c:majorUnit val="50"/>
        <c:minorUnit val="50"/>
      </c:valAx>
      <c:valAx>
        <c:axId val="12454822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5791855203619912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541952"/>
        <c:crosses val="autoZero"/>
        <c:crossBetween val="midCat"/>
        <c:majorUnit val="0.2"/>
        <c:min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autoTitleDeleted val="1"/>
    <c:plotArea>
      <c:layout>
        <c:manualLayout>
          <c:layoutTarget val="inner"/>
          <c:xMode val="edge"/>
          <c:yMode val="edge"/>
          <c:x val="0.1362533651093111"/>
          <c:y val="6.7873303167420809E-2"/>
          <c:w val="0.83455186129453052"/>
          <c:h val="0.71040723981900455"/>
        </c:manualLayout>
      </c:layout>
      <c:scatterChart>
        <c:scatterStyle val="lineMarker"/>
        <c:ser>
          <c:idx val="0"/>
          <c:order val="0"/>
          <c:tx>
            <c:v>Ind4 vs CA</c:v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'50-51'!$A$8:$A$25</c:f>
              <c:numCache>
                <c:formatCode>General</c:formatCode>
                <c:ptCount val="18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20</c:v>
                </c:pt>
              </c:numCache>
            </c:numRef>
          </c:xVal>
          <c:yVal>
            <c:numRef>
              <c:f>'50-51'!$B$8:$B$25</c:f>
              <c:numCache>
                <c:formatCode>0.00</c:formatCode>
                <c:ptCount val="18"/>
                <c:pt idx="0">
                  <c:v>0</c:v>
                </c:pt>
                <c:pt idx="1">
                  <c:v>0.02</c:v>
                </c:pt>
                <c:pt idx="2">
                  <c:v>0.08</c:v>
                </c:pt>
                <c:pt idx="3">
                  <c:v>0.18</c:v>
                </c:pt>
                <c:pt idx="4">
                  <c:v>0.32</c:v>
                </c:pt>
                <c:pt idx="5">
                  <c:v>0.5</c:v>
                </c:pt>
                <c:pt idx="6">
                  <c:v>0.68000000000000038</c:v>
                </c:pt>
                <c:pt idx="7">
                  <c:v>0.82000000000000028</c:v>
                </c:pt>
                <c:pt idx="8">
                  <c:v>0.92000000000000015</c:v>
                </c:pt>
                <c:pt idx="9">
                  <c:v>0.98</c:v>
                </c:pt>
                <c:pt idx="10">
                  <c:v>1</c:v>
                </c:pt>
                <c:pt idx="11">
                  <c:v>0.98000000000000043</c:v>
                </c:pt>
                <c:pt idx="12">
                  <c:v>0.92000000000000082</c:v>
                </c:pt>
                <c:pt idx="13">
                  <c:v>0.5</c:v>
                </c:pt>
                <c:pt idx="14">
                  <c:v>0.3199999999999994</c:v>
                </c:pt>
                <c:pt idx="15">
                  <c:v>0.17999999999999883</c:v>
                </c:pt>
                <c:pt idx="16">
                  <c:v>8.0000000000000071E-2</c:v>
                </c:pt>
                <c:pt idx="17">
                  <c:v>0</c:v>
                </c:pt>
              </c:numCache>
            </c:numRef>
          </c:yVal>
        </c:ser>
        <c:axId val="124559744"/>
        <c:axId val="124561664"/>
      </c:scatterChart>
      <c:valAx>
        <c:axId val="124559744"/>
        <c:scaling>
          <c:orientation val="minMax"/>
          <c:max val="2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s-ES" sz="800" b="1" i="0" u="none" strike="noStrike" baseline="0">
                    <a:solidFill>
                      <a:srgbClr val="000000"/>
                    </a:solidFill>
                    <a:latin typeface="Arial"/>
                    <a:cs typeface="Arial"/>
                  </a:rPr>
                  <a:t>m s</a:t>
                </a:r>
                <a:r>
                  <a:rPr lang="es-ES" sz="800" b="1" i="0" u="none" strike="noStrike" baseline="30000">
                    <a:solidFill>
                      <a:srgbClr val="000000"/>
                    </a:solidFill>
                    <a:latin typeface="Arial"/>
                    <a:cs typeface="Arial"/>
                  </a:rPr>
                  <a:t>-1</a:t>
                </a:r>
              </a:p>
            </c:rich>
          </c:tx>
          <c:layout>
            <c:manualLayout>
              <c:xMode val="edge"/>
              <c:yMode val="edge"/>
              <c:x val="0.51824940657648688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561664"/>
        <c:crosses val="autoZero"/>
        <c:crossBetween val="midCat"/>
        <c:majorUnit val="5"/>
        <c:minorUnit val="5"/>
      </c:valAx>
      <c:valAx>
        <c:axId val="12456166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217194570135746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559744"/>
        <c:crosses val="autoZero"/>
        <c:crossBetween val="midCat"/>
        <c:majorUnit val="0.2"/>
        <c:min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3834967852804361"/>
          <c:y val="6.7567864793887225E-2"/>
          <c:w val="0.82524369648306717"/>
          <c:h val="0.71171484249561201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'50-51'!$A$35:$A$53</c:f>
              <c:numCache>
                <c:formatCode>General</c:formatCode>
                <c:ptCount val="19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66.7</c:v>
                </c:pt>
                <c:pt idx="8">
                  <c:v>70</c:v>
                </c:pt>
                <c:pt idx="9">
                  <c:v>80</c:v>
                </c:pt>
                <c:pt idx="10">
                  <c:v>90</c:v>
                </c:pt>
                <c:pt idx="11">
                  <c:v>100</c:v>
                </c:pt>
                <c:pt idx="12">
                  <c:v>110</c:v>
                </c:pt>
                <c:pt idx="13">
                  <c:v>120</c:v>
                </c:pt>
                <c:pt idx="14">
                  <c:v>130</c:v>
                </c:pt>
                <c:pt idx="15">
                  <c:v>140</c:v>
                </c:pt>
                <c:pt idx="16">
                  <c:v>150</c:v>
                </c:pt>
                <c:pt idx="17">
                  <c:v>160</c:v>
                </c:pt>
                <c:pt idx="18">
                  <c:v>200</c:v>
                </c:pt>
              </c:numCache>
            </c:numRef>
          </c:xVal>
          <c:yVal>
            <c:numRef>
              <c:f>'50-51'!$B$35:$B$53</c:f>
              <c:numCache>
                <c:formatCode>0.000</c:formatCode>
                <c:ptCount val="19"/>
                <c:pt idx="0">
                  <c:v>1</c:v>
                </c:pt>
                <c:pt idx="1">
                  <c:v>0.88800000000000001</c:v>
                </c:pt>
                <c:pt idx="2">
                  <c:v>0.77600000000000002</c:v>
                </c:pt>
                <c:pt idx="3">
                  <c:v>0.66399999999999992</c:v>
                </c:pt>
                <c:pt idx="4">
                  <c:v>0.55200000000000005</c:v>
                </c:pt>
                <c:pt idx="5">
                  <c:v>0.44000000000000006</c:v>
                </c:pt>
                <c:pt idx="6">
                  <c:v>0.32799999999999996</c:v>
                </c:pt>
                <c:pt idx="7">
                  <c:v>0.25295999999999996</c:v>
                </c:pt>
                <c:pt idx="8">
                  <c:v>0.20250000000000012</c:v>
                </c:pt>
                <c:pt idx="9">
                  <c:v>9.0000000000000302E-2</c:v>
                </c:pt>
                <c:pt idx="10">
                  <c:v>2.2499999999999964E-2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yVal>
        </c:ser>
        <c:axId val="124671872"/>
        <c:axId val="124674048"/>
      </c:scatterChart>
      <c:valAx>
        <c:axId val="124671872"/>
        <c:scaling>
          <c:orientation val="minMax"/>
          <c:max val="200"/>
          <c:min val="0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970934194542383"/>
              <c:y val="0.88739129095971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674048"/>
        <c:crosses val="autoZero"/>
        <c:crossBetween val="midCat"/>
      </c:valAx>
      <c:valAx>
        <c:axId val="124674048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35936712986281E-2"/>
              <c:y val="0.2522533618971789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671872"/>
        <c:crosses val="autoZero"/>
        <c:crossBetween val="midCat"/>
        <c:majorUnit val="0.2"/>
        <c:min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705621544303015"/>
          <c:y val="6.7873303167420809E-2"/>
          <c:w val="0.85158353193319436"/>
          <c:h val="0.71040723981900455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'52-54'!$A$8:$A$27</c:f>
              <c:numCache>
                <c:formatCode>General</c:formatCode>
                <c:ptCount val="20"/>
                <c:pt idx="0">
                  <c:v>-100</c:v>
                </c:pt>
                <c:pt idx="1">
                  <c:v>-90</c:v>
                </c:pt>
                <c:pt idx="2">
                  <c:v>-80</c:v>
                </c:pt>
                <c:pt idx="3">
                  <c:v>-70</c:v>
                </c:pt>
                <c:pt idx="4">
                  <c:v>-60</c:v>
                </c:pt>
                <c:pt idx="5">
                  <c:v>-50</c:v>
                </c:pt>
                <c:pt idx="6">
                  <c:v>-40</c:v>
                </c:pt>
                <c:pt idx="7">
                  <c:v>-30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10</c:v>
                </c:pt>
                <c:pt idx="12">
                  <c:v>20</c:v>
                </c:pt>
                <c:pt idx="13">
                  <c:v>40</c:v>
                </c:pt>
                <c:pt idx="14">
                  <c:v>50</c:v>
                </c:pt>
                <c:pt idx="15">
                  <c:v>60</c:v>
                </c:pt>
                <c:pt idx="16">
                  <c:v>70</c:v>
                </c:pt>
                <c:pt idx="17">
                  <c:v>80</c:v>
                </c:pt>
                <c:pt idx="18">
                  <c:v>90</c:v>
                </c:pt>
                <c:pt idx="19">
                  <c:v>100</c:v>
                </c:pt>
              </c:numCache>
            </c:numRef>
          </c:xVal>
          <c:yVal>
            <c:numRef>
              <c:f>'52-54'!$B$8:$B$27</c:f>
              <c:numCache>
                <c:formatCode>0.000</c:formatCode>
                <c:ptCount val="20"/>
                <c:pt idx="0">
                  <c:v>0</c:v>
                </c:pt>
                <c:pt idx="1">
                  <c:v>2.0000000000000018E-2</c:v>
                </c:pt>
                <c:pt idx="2">
                  <c:v>7.9999999999999849E-2</c:v>
                </c:pt>
                <c:pt idx="3">
                  <c:v>0.17999999999999972</c:v>
                </c:pt>
                <c:pt idx="4">
                  <c:v>0.32000000000000028</c:v>
                </c:pt>
                <c:pt idx="5">
                  <c:v>0.5</c:v>
                </c:pt>
                <c:pt idx="6">
                  <c:v>0.67999999999999994</c:v>
                </c:pt>
                <c:pt idx="7">
                  <c:v>0.82</c:v>
                </c:pt>
                <c:pt idx="8">
                  <c:v>0.92</c:v>
                </c:pt>
                <c:pt idx="9">
                  <c:v>0.98</c:v>
                </c:pt>
                <c:pt idx="10">
                  <c:v>1</c:v>
                </c:pt>
                <c:pt idx="11">
                  <c:v>0.98</c:v>
                </c:pt>
                <c:pt idx="12">
                  <c:v>0.92</c:v>
                </c:pt>
                <c:pt idx="13">
                  <c:v>0.67999999999999994</c:v>
                </c:pt>
                <c:pt idx="14">
                  <c:v>0.5</c:v>
                </c:pt>
                <c:pt idx="15">
                  <c:v>0.32000000000000028</c:v>
                </c:pt>
                <c:pt idx="16">
                  <c:v>0.17999999999999972</c:v>
                </c:pt>
                <c:pt idx="17">
                  <c:v>7.9999999999999849E-2</c:v>
                </c:pt>
                <c:pt idx="18">
                  <c:v>2.0000000000000018E-2</c:v>
                </c:pt>
                <c:pt idx="19">
                  <c:v>0</c:v>
                </c:pt>
              </c:numCache>
            </c:numRef>
          </c:yVal>
        </c:ser>
        <c:axId val="124685696"/>
        <c:axId val="124696064"/>
      </c:scatterChart>
      <c:valAx>
        <c:axId val="1246856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1095011915991662"/>
              <c:y val="0.886877828054298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696064"/>
        <c:crosses val="autoZero"/>
        <c:crossBetween val="midCat"/>
      </c:valAx>
      <c:valAx>
        <c:axId val="12469606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2171945701357465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685696"/>
        <c:crosses val="autoZero"/>
        <c:crossBetween val="midCat"/>
        <c:majorUnit val="0.2"/>
        <c:min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679624307427928"/>
          <c:y val="6.7567864793887225E-2"/>
          <c:w val="0.85194275725163704"/>
          <c:h val="0.71171484249561201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'52-54'!$A$37:$A$56</c:f>
              <c:numCache>
                <c:formatCode>General</c:formatCode>
                <c:ptCount val="20"/>
                <c:pt idx="0">
                  <c:v>-100</c:v>
                </c:pt>
                <c:pt idx="1">
                  <c:v>-90</c:v>
                </c:pt>
                <c:pt idx="2">
                  <c:v>-80</c:v>
                </c:pt>
                <c:pt idx="3">
                  <c:v>-70</c:v>
                </c:pt>
                <c:pt idx="4">
                  <c:v>-60</c:v>
                </c:pt>
                <c:pt idx="5">
                  <c:v>-50</c:v>
                </c:pt>
                <c:pt idx="6">
                  <c:v>-40</c:v>
                </c:pt>
                <c:pt idx="7">
                  <c:v>-30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10</c:v>
                </c:pt>
                <c:pt idx="12">
                  <c:v>20</c:v>
                </c:pt>
                <c:pt idx="13">
                  <c:v>40</c:v>
                </c:pt>
                <c:pt idx="14">
                  <c:v>50</c:v>
                </c:pt>
                <c:pt idx="15">
                  <c:v>60</c:v>
                </c:pt>
                <c:pt idx="16">
                  <c:v>70</c:v>
                </c:pt>
                <c:pt idx="17">
                  <c:v>80</c:v>
                </c:pt>
                <c:pt idx="18">
                  <c:v>90</c:v>
                </c:pt>
                <c:pt idx="19">
                  <c:v>100</c:v>
                </c:pt>
              </c:numCache>
            </c:numRef>
          </c:xVal>
          <c:yVal>
            <c:numRef>
              <c:f>'52-54'!$B$37:$B$56</c:f>
              <c:numCache>
                <c:formatCode>0.000</c:formatCode>
                <c:ptCount val="20"/>
                <c:pt idx="0">
                  <c:v>0</c:v>
                </c:pt>
                <c:pt idx="1">
                  <c:v>2.0000000000000018E-2</c:v>
                </c:pt>
                <c:pt idx="2">
                  <c:v>7.9999999999999849E-2</c:v>
                </c:pt>
                <c:pt idx="3">
                  <c:v>0.17999999999999972</c:v>
                </c:pt>
                <c:pt idx="4">
                  <c:v>0.32000000000000028</c:v>
                </c:pt>
                <c:pt idx="5">
                  <c:v>0.5</c:v>
                </c:pt>
                <c:pt idx="6">
                  <c:v>0.67999999999999994</c:v>
                </c:pt>
                <c:pt idx="7">
                  <c:v>0.82</c:v>
                </c:pt>
                <c:pt idx="8">
                  <c:v>0.92</c:v>
                </c:pt>
                <c:pt idx="9">
                  <c:v>0.98</c:v>
                </c:pt>
                <c:pt idx="10">
                  <c:v>1</c:v>
                </c:pt>
                <c:pt idx="11">
                  <c:v>0.98</c:v>
                </c:pt>
                <c:pt idx="12">
                  <c:v>0.92</c:v>
                </c:pt>
                <c:pt idx="13">
                  <c:v>0.67999999999999994</c:v>
                </c:pt>
                <c:pt idx="14">
                  <c:v>0.5</c:v>
                </c:pt>
                <c:pt idx="15">
                  <c:v>0.32000000000000028</c:v>
                </c:pt>
                <c:pt idx="16">
                  <c:v>0.17999999999999972</c:v>
                </c:pt>
                <c:pt idx="17">
                  <c:v>7.9999999999999849E-2</c:v>
                </c:pt>
                <c:pt idx="18">
                  <c:v>2.0000000000000018E-2</c:v>
                </c:pt>
                <c:pt idx="19">
                  <c:v>0</c:v>
                </c:pt>
              </c:numCache>
            </c:numRef>
          </c:yVal>
        </c:ser>
        <c:axId val="124712064"/>
        <c:axId val="124713984"/>
      </c:scatterChart>
      <c:valAx>
        <c:axId val="124712064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970934194542383"/>
              <c:y val="0.88739129095971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713984"/>
        <c:crosses val="autoZero"/>
        <c:crossBetween val="midCat"/>
      </c:valAx>
      <c:valAx>
        <c:axId val="124713984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35936712986281E-2"/>
              <c:y val="0.2252262159796240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712064"/>
        <c:crosses val="autoZero"/>
        <c:crossBetween val="midCat"/>
        <c:majorUnit val="0.2"/>
        <c:min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0679624307427928"/>
          <c:y val="6.7567864793887225E-2"/>
          <c:w val="0.85194275725163704"/>
          <c:h val="0.71171484249561201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'52-54'!$A$66:$A$85</c:f>
              <c:numCache>
                <c:formatCode>General</c:formatCode>
                <c:ptCount val="20"/>
                <c:pt idx="0">
                  <c:v>-100</c:v>
                </c:pt>
                <c:pt idx="1">
                  <c:v>-90</c:v>
                </c:pt>
                <c:pt idx="2">
                  <c:v>-80</c:v>
                </c:pt>
                <c:pt idx="3">
                  <c:v>-70</c:v>
                </c:pt>
                <c:pt idx="4">
                  <c:v>-60</c:v>
                </c:pt>
                <c:pt idx="5">
                  <c:v>-50</c:v>
                </c:pt>
                <c:pt idx="6">
                  <c:v>-40</c:v>
                </c:pt>
                <c:pt idx="7">
                  <c:v>-30</c:v>
                </c:pt>
                <c:pt idx="8">
                  <c:v>-20</c:v>
                </c:pt>
                <c:pt idx="9">
                  <c:v>-10</c:v>
                </c:pt>
                <c:pt idx="10">
                  <c:v>0</c:v>
                </c:pt>
                <c:pt idx="11">
                  <c:v>10</c:v>
                </c:pt>
                <c:pt idx="12">
                  <c:v>20</c:v>
                </c:pt>
                <c:pt idx="13">
                  <c:v>40</c:v>
                </c:pt>
                <c:pt idx="14">
                  <c:v>50</c:v>
                </c:pt>
                <c:pt idx="15">
                  <c:v>60</c:v>
                </c:pt>
                <c:pt idx="16">
                  <c:v>70</c:v>
                </c:pt>
                <c:pt idx="17">
                  <c:v>80</c:v>
                </c:pt>
                <c:pt idx="18">
                  <c:v>90</c:v>
                </c:pt>
                <c:pt idx="19">
                  <c:v>100</c:v>
                </c:pt>
              </c:numCache>
            </c:numRef>
          </c:xVal>
          <c:yVal>
            <c:numRef>
              <c:f>'52-54'!$B$66:$B$85</c:f>
              <c:numCache>
                <c:formatCode>0.000</c:formatCode>
                <c:ptCount val="20"/>
                <c:pt idx="0">
                  <c:v>0</c:v>
                </c:pt>
                <c:pt idx="1">
                  <c:v>2.0000000000000018E-2</c:v>
                </c:pt>
                <c:pt idx="2">
                  <c:v>7.9999999999999849E-2</c:v>
                </c:pt>
                <c:pt idx="3">
                  <c:v>0.17999999999999972</c:v>
                </c:pt>
                <c:pt idx="4">
                  <c:v>0.32000000000000028</c:v>
                </c:pt>
                <c:pt idx="5">
                  <c:v>0.5</c:v>
                </c:pt>
                <c:pt idx="6">
                  <c:v>0.67999999999999994</c:v>
                </c:pt>
                <c:pt idx="7">
                  <c:v>0.82</c:v>
                </c:pt>
                <c:pt idx="8">
                  <c:v>0.92</c:v>
                </c:pt>
                <c:pt idx="9">
                  <c:v>0.98</c:v>
                </c:pt>
                <c:pt idx="10">
                  <c:v>1</c:v>
                </c:pt>
                <c:pt idx="11">
                  <c:v>0.98</c:v>
                </c:pt>
                <c:pt idx="12">
                  <c:v>0.92</c:v>
                </c:pt>
                <c:pt idx="13">
                  <c:v>0.67999999999999994</c:v>
                </c:pt>
                <c:pt idx="14">
                  <c:v>0.5</c:v>
                </c:pt>
                <c:pt idx="15">
                  <c:v>0.32000000000000028</c:v>
                </c:pt>
                <c:pt idx="16">
                  <c:v>0.17999999999999972</c:v>
                </c:pt>
                <c:pt idx="17">
                  <c:v>7.9999999999999849E-2</c:v>
                </c:pt>
                <c:pt idx="18">
                  <c:v>2.0000000000000018E-2</c:v>
                </c:pt>
                <c:pt idx="19">
                  <c:v>0</c:v>
                </c:pt>
              </c:numCache>
            </c:numRef>
          </c:yVal>
        </c:ser>
        <c:axId val="124872960"/>
        <c:axId val="124879232"/>
      </c:scatterChart>
      <c:valAx>
        <c:axId val="12487296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Índice</a:t>
                </a:r>
              </a:p>
            </c:rich>
          </c:tx>
          <c:layout>
            <c:manualLayout>
              <c:xMode val="edge"/>
              <c:yMode val="edge"/>
              <c:x val="0.50970934194542383"/>
              <c:y val="0.8873912909597188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879232"/>
        <c:crosses val="autoZero"/>
        <c:crossBetween val="midCat"/>
      </c:valAx>
      <c:valAx>
        <c:axId val="124879232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35936712986281E-2"/>
              <c:y val="0.22522621597962406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872960"/>
        <c:crosses val="autoZero"/>
        <c:crossBetween val="midCat"/>
        <c:majorUnit val="0.2"/>
        <c:min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ES"/>
  <c:chart>
    <c:plotArea>
      <c:layout>
        <c:manualLayout>
          <c:layoutTarget val="inner"/>
          <c:xMode val="edge"/>
          <c:yMode val="edge"/>
          <c:x val="0.14841884413692816"/>
          <c:y val="6.8181969508987722E-2"/>
          <c:w val="0.82968566968348367"/>
          <c:h val="0.7045470182595398"/>
        </c:manualLayout>
      </c:layout>
      <c:scatterChart>
        <c:scatterStyle val="lineMarker"/>
        <c:ser>
          <c:idx val="0"/>
          <c:order val="0"/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xVal>
            <c:numRef>
              <c:f>'55'!$A$8:$A$27</c:f>
              <c:numCache>
                <c:formatCode>0.0</c:formatCode>
                <c:ptCount val="20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1.2</c:v>
                </c:pt>
                <c:pt idx="7">
                  <c:v>1.4</c:v>
                </c:pt>
                <c:pt idx="8">
                  <c:v>1.5999999999999999</c:v>
                </c:pt>
                <c:pt idx="9">
                  <c:v>1.7999999999999998</c:v>
                </c:pt>
                <c:pt idx="10">
                  <c:v>1.9999999999999998</c:v>
                </c:pt>
                <c:pt idx="11">
                  <c:v>2.1999999999999997</c:v>
                </c:pt>
                <c:pt idx="12">
                  <c:v>2.4</c:v>
                </c:pt>
                <c:pt idx="13">
                  <c:v>2.6</c:v>
                </c:pt>
                <c:pt idx="14">
                  <c:v>2.8000000000000003</c:v>
                </c:pt>
                <c:pt idx="15">
                  <c:v>3.0000000000000004</c:v>
                </c:pt>
                <c:pt idx="16">
                  <c:v>3.2000000000000006</c:v>
                </c:pt>
                <c:pt idx="17">
                  <c:v>3.4000000000000008</c:v>
                </c:pt>
                <c:pt idx="18">
                  <c:v>3.600000000000001</c:v>
                </c:pt>
                <c:pt idx="19">
                  <c:v>4</c:v>
                </c:pt>
              </c:numCache>
            </c:numRef>
          </c:xVal>
          <c:yVal>
            <c:numRef>
              <c:f>'55'!$B$8:$B$27</c:f>
              <c:numCache>
                <c:formatCode>0.000</c:formatCode>
                <c:ptCount val="20"/>
                <c:pt idx="0">
                  <c:v>0</c:v>
                </c:pt>
                <c:pt idx="1">
                  <c:v>0.2</c:v>
                </c:pt>
                <c:pt idx="2">
                  <c:v>0.4</c:v>
                </c:pt>
                <c:pt idx="3">
                  <c:v>0.60000000000000009</c:v>
                </c:pt>
                <c:pt idx="4">
                  <c:v>0.8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</c:numCache>
            </c:numRef>
          </c:yVal>
        </c:ser>
        <c:axId val="124900096"/>
        <c:axId val="124902016"/>
      </c:scatterChart>
      <c:valAx>
        <c:axId val="124900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Indice </a:t>
                </a:r>
              </a:p>
            </c:rich>
          </c:tx>
          <c:layout>
            <c:manualLayout>
              <c:xMode val="edge"/>
              <c:yMode val="edge"/>
              <c:x val="0.5206825023820103"/>
              <c:y val="0.88636560361684036"/>
            </c:manualLayout>
          </c:layout>
          <c:spPr>
            <a:noFill/>
            <a:ln w="25400">
              <a:noFill/>
            </a:ln>
          </c:spPr>
        </c:title>
        <c:numFmt formatCode="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902016"/>
        <c:crosses val="autoZero"/>
        <c:crossBetween val="midCat"/>
      </c:valAx>
      <c:valAx>
        <c:axId val="124902016"/>
        <c:scaling>
          <c:orientation val="minMax"/>
          <c:max val="1"/>
          <c:min val="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t>Calidad ambiental</a:t>
                </a:r>
              </a:p>
            </c:rich>
          </c:tx>
          <c:layout>
            <c:manualLayout>
              <c:xMode val="edge"/>
              <c:yMode val="edge"/>
              <c:x val="1.2165479027617063E-2"/>
              <c:y val="0.27272787803595089"/>
            </c:manualLayout>
          </c:layout>
          <c:spPr>
            <a:noFill/>
            <a:ln w="25400">
              <a:noFill/>
            </a:ln>
          </c:spPr>
        </c:title>
        <c:numFmt formatCode="0.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s-ES"/>
          </a:p>
        </c:txPr>
        <c:crossAx val="124900096"/>
        <c:crosses val="autoZero"/>
        <c:crossBetween val="midCat"/>
        <c:majorUnit val="0.2"/>
      </c:valAx>
      <c:spPr>
        <a:noFill/>
        <a:ln w="25400">
          <a:noFill/>
        </a:ln>
      </c:spPr>
    </c:plotArea>
    <c:plotVisOnly val="1"/>
    <c:dispBlanksAs val="gap"/>
  </c:chart>
  <c:spPr>
    <a:solidFill>
      <a:srgbClr val="FFFFFF"/>
    </a:solidFill>
    <a:ln w="25400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" r="0.75" t="1" header="0" footer="0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image" Target="../media/image1.emf"/><Relationship Id="rId1" Type="http://schemas.openxmlformats.org/officeDocument/2006/relationships/chart" Target="../charts/chart1.xml"/><Relationship Id="rId5" Type="http://schemas.openxmlformats.org/officeDocument/2006/relationships/image" Target="../media/image2.emf"/><Relationship Id="rId4" Type="http://schemas.openxmlformats.org/officeDocument/2006/relationships/chart" Target="../charts/chart3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3.emf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4.emf"/><Relationship Id="rId1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image" Target="../media/image5.emf"/><Relationship Id="rId1" Type="http://schemas.openxmlformats.org/officeDocument/2006/relationships/chart" Target="../charts/chart8.xml"/><Relationship Id="rId5" Type="http://schemas.openxmlformats.org/officeDocument/2006/relationships/image" Target="../media/image6.emf"/><Relationship Id="rId4" Type="http://schemas.openxmlformats.org/officeDocument/2006/relationships/chart" Target="../charts/chart10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19</xdr:row>
      <xdr:rowOff>152400</xdr:rowOff>
    </xdr:from>
    <xdr:to>
      <xdr:col>4</xdr:col>
      <xdr:colOff>1295400</xdr:colOff>
      <xdr:row>24</xdr:row>
      <xdr:rowOff>152400</xdr:rowOff>
    </xdr:to>
    <xdr:sp macro="" textlink="" fLocksText="0">
      <xdr:nvSpPr>
        <xdr:cNvPr id="1025" name="Text Box 1"/>
        <xdr:cNvSpPr txBox="1">
          <a:spLocks noChangeArrowheads="1"/>
        </xdr:cNvSpPr>
      </xdr:nvSpPr>
      <xdr:spPr bwMode="auto">
        <a:xfrm>
          <a:off x="3810000" y="4762500"/>
          <a:ext cx="3905250" cy="8096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 CLIMA. CONDICIONES CLIMÁTICAS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1.1.2.1 RÉGIMEN TÉRMICO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Variar la tª es un impacto negativo, ya que  el ecosistema pierde su equilibrio.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1026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361950</xdr:colOff>
      <xdr:row>29</xdr:row>
      <xdr:rowOff>9525</xdr:rowOff>
    </xdr:from>
    <xdr:to>
      <xdr:col>1</xdr:col>
      <xdr:colOff>2076450</xdr:colOff>
      <xdr:row>30</xdr:row>
      <xdr:rowOff>19050</xdr:rowOff>
    </xdr:to>
    <xdr:pic>
      <xdr:nvPicPr>
        <xdr:cNvPr id="1031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38325" y="6677025"/>
          <a:ext cx="1714500" cy="39052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46</xdr:row>
      <xdr:rowOff>152400</xdr:rowOff>
    </xdr:from>
    <xdr:to>
      <xdr:col>4</xdr:col>
      <xdr:colOff>1295400</xdr:colOff>
      <xdr:row>53</xdr:row>
      <xdr:rowOff>0</xdr:rowOff>
    </xdr:to>
    <xdr:sp macro="" textlink="" fLocksText="0">
      <xdr:nvSpPr>
        <xdr:cNvPr id="1032" name="Text Box 8"/>
        <xdr:cNvSpPr txBox="1">
          <a:spLocks noChangeArrowheads="1"/>
        </xdr:cNvSpPr>
      </xdr:nvSpPr>
      <xdr:spPr bwMode="auto">
        <a:xfrm>
          <a:off x="3810000" y="10668000"/>
          <a:ext cx="3905250" cy="9810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 CLIMA. CONDICIONES CLIMÁTICAS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1.1.2.1 RÉGIMEN TÉRMICO.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Variar la tª es un impacto negativo, ya que  el ecosistema pierde su equilibrio.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mide el promedio en n zonas homogéneas. 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34</xdr:row>
      <xdr:rowOff>0</xdr:rowOff>
    </xdr:from>
    <xdr:to>
      <xdr:col>5</xdr:col>
      <xdr:colOff>0</xdr:colOff>
      <xdr:row>47</xdr:row>
      <xdr:rowOff>0</xdr:rowOff>
    </xdr:to>
    <xdr:graphicFrame macro="">
      <xdr:nvGraphicFramePr>
        <xdr:cNvPr id="1033" name="Chart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74</xdr:row>
      <xdr:rowOff>152400</xdr:rowOff>
    </xdr:from>
    <xdr:to>
      <xdr:col>4</xdr:col>
      <xdr:colOff>1295400</xdr:colOff>
      <xdr:row>81</xdr:row>
      <xdr:rowOff>0</xdr:rowOff>
    </xdr:to>
    <xdr:sp macro="" textlink="" fLocksText="0">
      <xdr:nvSpPr>
        <xdr:cNvPr id="1034" name="Text Box 10"/>
        <xdr:cNvSpPr txBox="1">
          <a:spLocks noChangeArrowheads="1"/>
        </xdr:cNvSpPr>
      </xdr:nvSpPr>
      <xdr:spPr bwMode="auto">
        <a:xfrm>
          <a:off x="3810000" y="16735425"/>
          <a:ext cx="3905250" cy="9810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 CLIMA. CONDICIONES CLIMÁTICAS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1.1.2.1 RÉGIMEN TÉRMICO.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Variar la tª es un impacto negativo, ya que  el ecosistema pierde su equilibrio.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mide el promedio según la población existenete en las n zonas homogéneas. 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5</xdr:col>
      <xdr:colOff>0</xdr:colOff>
      <xdr:row>75</xdr:row>
      <xdr:rowOff>0</xdr:rowOff>
    </xdr:to>
    <xdr:graphicFrame macro="">
      <xdr:nvGraphicFramePr>
        <xdr:cNvPr id="1035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295275</xdr:colOff>
      <xdr:row>57</xdr:row>
      <xdr:rowOff>0</xdr:rowOff>
    </xdr:from>
    <xdr:to>
      <xdr:col>1</xdr:col>
      <xdr:colOff>2019300</xdr:colOff>
      <xdr:row>58</xdr:row>
      <xdr:rowOff>0</xdr:rowOff>
    </xdr:to>
    <xdr:pic>
      <xdr:nvPicPr>
        <xdr:cNvPr id="1036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771650" y="12734925"/>
          <a:ext cx="1724025" cy="381000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4</xdr:col>
      <xdr:colOff>1295400</xdr:colOff>
      <xdr:row>20</xdr:row>
      <xdr:rowOff>9525</xdr:rowOff>
    </xdr:to>
    <xdr:graphicFrame macro="">
      <xdr:nvGraphicFramePr>
        <xdr:cNvPr id="2050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19</xdr:row>
      <xdr:rowOff>152400</xdr:rowOff>
    </xdr:from>
    <xdr:to>
      <xdr:col>4</xdr:col>
      <xdr:colOff>1295400</xdr:colOff>
      <xdr:row>26</xdr:row>
      <xdr:rowOff>0</xdr:rowOff>
    </xdr:to>
    <xdr:sp macro="" textlink="" fLocksText="0">
      <xdr:nvSpPr>
        <xdr:cNvPr id="2056" name="Text Box 8"/>
        <xdr:cNvSpPr txBox="1">
          <a:spLocks noChangeArrowheads="1"/>
        </xdr:cNvSpPr>
      </xdr:nvSpPr>
      <xdr:spPr bwMode="auto">
        <a:xfrm>
          <a:off x="3810000" y="4762500"/>
          <a:ext cx="3905250" cy="9810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 CLIMA. CONDICIONES CLIMÁTICAS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1.1.2.2 RÉGIMEN PLUVIOMÉTRICO.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refiere a la distribución de las precipitaciones en el tiempo.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Variar la precipitación es un impacto negativo, ya que el ecosistema pierde su equilibrio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48</xdr:row>
      <xdr:rowOff>0</xdr:rowOff>
    </xdr:from>
    <xdr:to>
      <xdr:col>4</xdr:col>
      <xdr:colOff>1295400</xdr:colOff>
      <xdr:row>55</xdr:row>
      <xdr:rowOff>0</xdr:rowOff>
    </xdr:to>
    <xdr:sp macro="" textlink="" fLocksText="0">
      <xdr:nvSpPr>
        <xdr:cNvPr id="2057" name="Text Box 9"/>
        <xdr:cNvSpPr txBox="1">
          <a:spLocks noChangeArrowheads="1"/>
        </xdr:cNvSpPr>
      </xdr:nvSpPr>
      <xdr:spPr bwMode="auto">
        <a:xfrm>
          <a:off x="3810000" y="10839450"/>
          <a:ext cx="3905250" cy="11334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 CLIMA. CONDICIONES CLIMÁTICAS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1.1.2.2 RÉGIMEN PLUVIOMÉTRICO.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refiere a la distribución de las precipitaciones en el tiempo.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Variar la precipitación es un impacto negativo, ya que el ecosistema pierde su equilibrio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mide el promedio en n zonas homogéneas. 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66675</xdr:colOff>
      <xdr:row>30</xdr:row>
      <xdr:rowOff>0</xdr:rowOff>
    </xdr:from>
    <xdr:to>
      <xdr:col>1</xdr:col>
      <xdr:colOff>2238375</xdr:colOff>
      <xdr:row>31</xdr:row>
      <xdr:rowOff>28575</xdr:rowOff>
    </xdr:to>
    <xdr:pic>
      <xdr:nvPicPr>
        <xdr:cNvPr id="2058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543050" y="6829425"/>
          <a:ext cx="2171700" cy="409575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35</xdr:row>
      <xdr:rowOff>0</xdr:rowOff>
    </xdr:from>
    <xdr:to>
      <xdr:col>5</xdr:col>
      <xdr:colOff>0</xdr:colOff>
      <xdr:row>48</xdr:row>
      <xdr:rowOff>0</xdr:rowOff>
    </xdr:to>
    <xdr:graphicFrame macro="">
      <xdr:nvGraphicFramePr>
        <xdr:cNvPr id="205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3074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19</xdr:row>
      <xdr:rowOff>142875</xdr:rowOff>
    </xdr:from>
    <xdr:to>
      <xdr:col>4</xdr:col>
      <xdr:colOff>1295400</xdr:colOff>
      <xdr:row>25</xdr:row>
      <xdr:rowOff>0</xdr:rowOff>
    </xdr:to>
    <xdr:sp macro="" textlink="" fLocksText="0">
      <xdr:nvSpPr>
        <xdr:cNvPr id="3077" name="Text Box 5"/>
        <xdr:cNvSpPr txBox="1">
          <a:spLocks noChangeArrowheads="1"/>
        </xdr:cNvSpPr>
      </xdr:nvSpPr>
      <xdr:spPr bwMode="auto">
        <a:xfrm>
          <a:off x="3810000" y="4752975"/>
          <a:ext cx="3905250" cy="8286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 CLIMA. CONDICIONES CLIMÁTICAS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1.1.2.3 RÉGIMEN DE VIENTOS.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refiere a la distribución de frecuencias de la dirección y velocidad del viento en el tiempo.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mide mide el promedio de la velocidad del viento en todo momento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19050</xdr:colOff>
      <xdr:row>29</xdr:row>
      <xdr:rowOff>28575</xdr:rowOff>
    </xdr:from>
    <xdr:to>
      <xdr:col>1</xdr:col>
      <xdr:colOff>2324100</xdr:colOff>
      <xdr:row>29</xdr:row>
      <xdr:rowOff>352425</xdr:rowOff>
    </xdr:to>
    <xdr:pic>
      <xdr:nvPicPr>
        <xdr:cNvPr id="3079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495425" y="6696075"/>
          <a:ext cx="2305050" cy="32385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34</xdr:row>
      <xdr:rowOff>0</xdr:rowOff>
    </xdr:from>
    <xdr:to>
      <xdr:col>5</xdr:col>
      <xdr:colOff>9525</xdr:colOff>
      <xdr:row>47</xdr:row>
      <xdr:rowOff>9525</xdr:rowOff>
    </xdr:to>
    <xdr:graphicFrame macro="">
      <xdr:nvGraphicFramePr>
        <xdr:cNvPr id="3080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</xdr:col>
      <xdr:colOff>0</xdr:colOff>
      <xdr:row>46</xdr:row>
      <xdr:rowOff>142875</xdr:rowOff>
    </xdr:from>
    <xdr:to>
      <xdr:col>4</xdr:col>
      <xdr:colOff>1295400</xdr:colOff>
      <xdr:row>53</xdr:row>
      <xdr:rowOff>0</xdr:rowOff>
    </xdr:to>
    <xdr:sp macro="" textlink="" fLocksText="0">
      <xdr:nvSpPr>
        <xdr:cNvPr id="3081" name="Text Box 9"/>
        <xdr:cNvSpPr txBox="1">
          <a:spLocks noChangeArrowheads="1"/>
        </xdr:cNvSpPr>
      </xdr:nvSpPr>
      <xdr:spPr bwMode="auto">
        <a:xfrm>
          <a:off x="3810000" y="10658475"/>
          <a:ext cx="3905250" cy="9906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 CLIMA. CONDICIONES CLIMÁTICAS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1.1.2.3 RÉGIMEN DE VIENTOS.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refiere a la distribución de frecuencias de la dirección y velocidad del viento en el tiempo.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usa cuandola acumulación de aire provoca efectos sobre la agricultura aumentando el número de días de helada.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20</xdr:row>
      <xdr:rowOff>0</xdr:rowOff>
    </xdr:to>
    <xdr:graphicFrame macro="">
      <xdr:nvGraphicFramePr>
        <xdr:cNvPr id="7169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0</xdr:colOff>
      <xdr:row>20</xdr:row>
      <xdr:rowOff>0</xdr:rowOff>
    </xdr:from>
    <xdr:to>
      <xdr:col>4</xdr:col>
      <xdr:colOff>1295400</xdr:colOff>
      <xdr:row>27</xdr:row>
      <xdr:rowOff>0</xdr:rowOff>
    </xdr:to>
    <xdr:sp macro="" textlink="" fLocksText="0">
      <xdr:nvSpPr>
        <xdr:cNvPr id="7170" name="Text Box 2"/>
        <xdr:cNvSpPr txBox="1">
          <a:spLocks noChangeArrowheads="1"/>
        </xdr:cNvSpPr>
      </xdr:nvSpPr>
      <xdr:spPr bwMode="auto">
        <a:xfrm>
          <a:off x="3810000" y="4772025"/>
          <a:ext cx="3905250" cy="113347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 CLIMA. CONDICIONES CLIMÁTICAS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1.1.2.4 RÉGIMEN DE RADIACIÓN SOLAR.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refiere a la distribución de la energía solar en el tiempo.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puede producir una reducción de la radiación solar por la presencia de contaminantes en la atmósfera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expresa en w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-2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2</xdr:col>
      <xdr:colOff>0</xdr:colOff>
      <xdr:row>49</xdr:row>
      <xdr:rowOff>9525</xdr:rowOff>
    </xdr:from>
    <xdr:to>
      <xdr:col>4</xdr:col>
      <xdr:colOff>1295400</xdr:colOff>
      <xdr:row>55</xdr:row>
      <xdr:rowOff>152400</xdr:rowOff>
    </xdr:to>
    <xdr:sp macro="" textlink="" fLocksText="0">
      <xdr:nvSpPr>
        <xdr:cNvPr id="7174" name="Text Box 6"/>
        <xdr:cNvSpPr txBox="1">
          <a:spLocks noChangeArrowheads="1"/>
        </xdr:cNvSpPr>
      </xdr:nvSpPr>
      <xdr:spPr bwMode="auto">
        <a:xfrm>
          <a:off x="3810000" y="11010900"/>
          <a:ext cx="3905250" cy="1114425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 CLIMA. CONDICIONES CLIMÁTICAS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1.1.2.4 RÉGIMEN DE RADIACIÓN SOLAR.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refiere a la distribución de la energía solar en el tiempo.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puede producir una reducción de la radiación solar por la presencia de contaminantes en la atmósfera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expresa en w m</a:t>
          </a:r>
          <a:r>
            <a:rPr lang="es-ES" sz="800" b="0" i="0" u="none" strike="noStrike" baseline="30000">
              <a:solidFill>
                <a:srgbClr val="000000"/>
              </a:solidFill>
              <a:latin typeface="Arial"/>
              <a:cs typeface="Arial"/>
            </a:rPr>
            <a:t>-2</a:t>
          </a: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419100</xdr:colOff>
      <xdr:row>31</xdr:row>
      <xdr:rowOff>0</xdr:rowOff>
    </xdr:from>
    <xdr:to>
      <xdr:col>1</xdr:col>
      <xdr:colOff>1885950</xdr:colOff>
      <xdr:row>32</xdr:row>
      <xdr:rowOff>0</xdr:rowOff>
    </xdr:to>
    <xdr:pic>
      <xdr:nvPicPr>
        <xdr:cNvPr id="7175" name="Picture 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95475" y="6991350"/>
          <a:ext cx="1466850" cy="381000"/>
        </a:xfrm>
        <a:prstGeom prst="rect">
          <a:avLst/>
        </a:prstGeom>
        <a:noFill/>
      </xdr:spPr>
    </xdr:pic>
    <xdr:clientData/>
  </xdr:twoCellAnchor>
  <xdr:twoCellAnchor>
    <xdr:from>
      <xdr:col>2</xdr:col>
      <xdr:colOff>0</xdr:colOff>
      <xdr:row>36</xdr:row>
      <xdr:rowOff>0</xdr:rowOff>
    </xdr:from>
    <xdr:to>
      <xdr:col>5</xdr:col>
      <xdr:colOff>9525</xdr:colOff>
      <xdr:row>49</xdr:row>
      <xdr:rowOff>9525</xdr:rowOff>
    </xdr:to>
    <xdr:graphicFrame macro="">
      <xdr:nvGraphicFramePr>
        <xdr:cNvPr id="7176" name="Chart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2</xdr:col>
      <xdr:colOff>0</xdr:colOff>
      <xdr:row>78</xdr:row>
      <xdr:rowOff>9525</xdr:rowOff>
    </xdr:from>
    <xdr:to>
      <xdr:col>4</xdr:col>
      <xdr:colOff>1295400</xdr:colOff>
      <xdr:row>85</xdr:row>
      <xdr:rowOff>0</xdr:rowOff>
    </xdr:to>
    <xdr:sp macro="" textlink="" fLocksText="0">
      <xdr:nvSpPr>
        <xdr:cNvPr id="7177" name="Text Box 9"/>
        <xdr:cNvSpPr txBox="1">
          <a:spLocks noChangeArrowheads="1"/>
        </xdr:cNvSpPr>
      </xdr:nvSpPr>
      <xdr:spPr bwMode="auto">
        <a:xfrm>
          <a:off x="3810000" y="17240250"/>
          <a:ext cx="3905250" cy="112395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 CLIMA. CONDICIONES CLIMÁTICAS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1.1.2.4 RÉGIMEN DE RADIACIÓN SOLAR.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refiere a la distribución de la energía solar en el tiempo.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 puede producir una reducción de la radiación solar por la presencia de contaminantes en la atmósfera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 h  es el nº de hoaras de insolación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Ind (sin) = 0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2</xdr:col>
      <xdr:colOff>0</xdr:colOff>
      <xdr:row>65</xdr:row>
      <xdr:rowOff>0</xdr:rowOff>
    </xdr:from>
    <xdr:to>
      <xdr:col>5</xdr:col>
      <xdr:colOff>9525</xdr:colOff>
      <xdr:row>78</xdr:row>
      <xdr:rowOff>9525</xdr:rowOff>
    </xdr:to>
    <xdr:graphicFrame macro="">
      <xdr:nvGraphicFramePr>
        <xdr:cNvPr id="7179" name="Chart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</xdr:col>
      <xdr:colOff>419100</xdr:colOff>
      <xdr:row>2</xdr:row>
      <xdr:rowOff>0</xdr:rowOff>
    </xdr:from>
    <xdr:to>
      <xdr:col>1</xdr:col>
      <xdr:colOff>1885950</xdr:colOff>
      <xdr:row>3</xdr:row>
      <xdr:rowOff>0</xdr:rowOff>
    </xdr:to>
    <xdr:pic>
      <xdr:nvPicPr>
        <xdr:cNvPr id="7180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1895475" y="762000"/>
          <a:ext cx="1466850" cy="381000"/>
        </a:xfrm>
        <a:prstGeom prst="rect">
          <a:avLst/>
        </a:prstGeom>
        <a:noFill/>
      </xdr:spPr>
    </xdr:pic>
    <xdr:clientData/>
  </xdr:twoCellAnchor>
  <xdr:twoCellAnchor editAs="oneCell">
    <xdr:from>
      <xdr:col>1</xdr:col>
      <xdr:colOff>447675</xdr:colOff>
      <xdr:row>60</xdr:row>
      <xdr:rowOff>0</xdr:rowOff>
    </xdr:from>
    <xdr:to>
      <xdr:col>1</xdr:col>
      <xdr:colOff>1752600</xdr:colOff>
      <xdr:row>61</xdr:row>
      <xdr:rowOff>0</xdr:rowOff>
    </xdr:to>
    <xdr:pic>
      <xdr:nvPicPr>
        <xdr:cNvPr id="7181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1924050" y="13220700"/>
          <a:ext cx="1304925" cy="381000"/>
        </a:xfrm>
        <a:prstGeom prst="rect">
          <a:avLst/>
        </a:prstGeom>
        <a:noFill/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7</xdr:row>
      <xdr:rowOff>0</xdr:rowOff>
    </xdr:from>
    <xdr:to>
      <xdr:col>5</xdr:col>
      <xdr:colOff>0</xdr:colOff>
      <xdr:row>19</xdr:row>
      <xdr:rowOff>152400</xdr:rowOff>
    </xdr:to>
    <xdr:graphicFrame macro="">
      <xdr:nvGraphicFramePr>
        <xdr:cNvPr id="5122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19</xdr:row>
      <xdr:rowOff>152400</xdr:rowOff>
    </xdr:from>
    <xdr:to>
      <xdr:col>4</xdr:col>
      <xdr:colOff>1295400</xdr:colOff>
      <xdr:row>27</xdr:row>
      <xdr:rowOff>0</xdr:rowOff>
    </xdr:to>
    <xdr:sp macro="" textlink="" fLocksText="0">
      <xdr:nvSpPr>
        <xdr:cNvPr id="5123" name="Text Box 3"/>
        <xdr:cNvSpPr txBox="1">
          <a:spLocks noChangeArrowheads="1"/>
        </xdr:cNvSpPr>
      </xdr:nvSpPr>
      <xdr:spPr bwMode="auto">
        <a:xfrm>
          <a:off x="3810000" y="4762500"/>
          <a:ext cx="3905250" cy="1143000"/>
        </a:xfrm>
        <a:prstGeom prst="rect">
          <a:avLst/>
        </a:prstGeom>
        <a:solidFill>
          <a:srgbClr val="CCFFCC"/>
        </a:solidFill>
        <a:ln w="19050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 CLIMA. CONDICIONES CLIMÁTICAS</a:t>
          </a:r>
        </a:p>
        <a:p>
          <a:pPr algn="l" rtl="0">
            <a:defRPr sz="1000"/>
          </a:pPr>
          <a:r>
            <a:rPr lang="es-ES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1.1.2.5 ÍNDICES DE APTITUD CLIMÁTICA. </a:t>
          </a: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Posibilidades del clima desde el punto de vista de la productividad agrícola y de otros usos del territorio, por ejemplo, bienestar climático para actividades residenciales o para el turismo.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Aptitud del clima     Óptima       Buena      Regular       Mala       Ausencia</a:t>
          </a:r>
        </a:p>
        <a:p>
          <a:pPr algn="l" rtl="0">
            <a:defRPr sz="1000"/>
          </a:pPr>
          <a:r>
            <a:rPr lang="es-ES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Índice                           4               3                2               1                0</a:t>
          </a: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s-ES" sz="8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lumno/Escritorio/definitivo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Ind%20041-060.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perfil/Zuri&#241;e/Mis%20documentos/zuri/ZURI1/ingenier&#237;a/asignaturas/impacto%20ambiental/pr&#225;cticas%20excel/excel%20EIA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 refreshError="1">
        <row r="5">
          <cell r="D5">
            <v>33</v>
          </cell>
        </row>
      </sheetData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Hoja1"/>
      <sheetName val="Hoja2"/>
      <sheetName val="Hoja3"/>
    </sheetNames>
    <sheetDataSet>
      <sheetData sheetId="0">
        <row r="53">
          <cell r="D53">
            <v>3</v>
          </cell>
        </row>
      </sheetData>
      <sheetData sheetId="1"/>
      <sheetData sheetId="2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Registro"/>
      <sheetName val="Cualitativa"/>
      <sheetName val="Cuantitativa"/>
      <sheetName val="Comentarios Cualitativa"/>
      <sheetName val="Comentarios Cuantitativ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8"/>
  <sheetViews>
    <sheetView tabSelected="1" workbookViewId="0">
      <selection activeCell="B19" sqref="B19"/>
    </sheetView>
  </sheetViews>
  <sheetFormatPr baseColWidth="10" defaultColWidth="13.33203125" defaultRowHeight="12.75"/>
  <cols>
    <col min="1" max="1" width="13.33203125" style="82"/>
    <col min="2" max="2" width="114.5" style="82" customWidth="1"/>
    <col min="3" max="16384" width="13.33203125" style="82"/>
  </cols>
  <sheetData>
    <row r="1" spans="1:2">
      <c r="A1" s="82" t="s">
        <v>63</v>
      </c>
      <c r="B1" s="82" t="s">
        <v>64</v>
      </c>
    </row>
    <row r="3" spans="1:2">
      <c r="A3" s="82" t="s">
        <v>65</v>
      </c>
      <c r="B3" s="82" t="s">
        <v>66</v>
      </c>
    </row>
    <row r="4" spans="1:2">
      <c r="B4" s="82" t="s">
        <v>67</v>
      </c>
    </row>
    <row r="5" spans="1:2">
      <c r="B5" s="82" t="s">
        <v>68</v>
      </c>
    </row>
    <row r="6" spans="1:2">
      <c r="B6" s="82" t="s">
        <v>69</v>
      </c>
    </row>
    <row r="8" spans="1:2">
      <c r="A8" s="82" t="s">
        <v>70</v>
      </c>
      <c r="B8" s="82" t="s">
        <v>71</v>
      </c>
    </row>
  </sheetData>
  <phoneticPr fontId="2" type="noConversion"/>
  <pageMargins left="0.75" right="0.75" top="1" bottom="1" header="0" footer="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E82"/>
  <sheetViews>
    <sheetView topLeftCell="A79" workbookViewId="0">
      <selection activeCell="B61" sqref="B61"/>
    </sheetView>
  </sheetViews>
  <sheetFormatPr baseColWidth="10" defaultColWidth="22.83203125" defaultRowHeight="12.95" customHeight="1"/>
  <cols>
    <col min="1" max="1" width="25.83203125" style="53" customWidth="1"/>
    <col min="2" max="2" width="40.83203125" style="53" customWidth="1"/>
    <col min="3" max="16384" width="22.83203125" style="53"/>
  </cols>
  <sheetData>
    <row r="1" spans="1:5" ht="30" customHeight="1" thickTop="1">
      <c r="A1" s="1" t="s">
        <v>7</v>
      </c>
      <c r="B1" s="2">
        <v>45</v>
      </c>
      <c r="C1" s="3" t="s">
        <v>5</v>
      </c>
      <c r="D1" s="4" t="s">
        <v>12</v>
      </c>
      <c r="E1" s="5" t="s">
        <v>13</v>
      </c>
    </row>
    <row r="2" spans="1:5" ht="30" customHeight="1">
      <c r="A2" s="6" t="s">
        <v>2</v>
      </c>
      <c r="B2" s="7" t="s">
        <v>50</v>
      </c>
      <c r="C2" s="8"/>
      <c r="D2" s="9" t="s">
        <v>16</v>
      </c>
      <c r="E2" s="10" t="s">
        <v>14</v>
      </c>
    </row>
    <row r="3" spans="1:5" ht="30" customHeight="1">
      <c r="A3" s="6" t="s">
        <v>10</v>
      </c>
      <c r="B3" s="7" t="s">
        <v>51</v>
      </c>
      <c r="C3" s="8"/>
      <c r="D3" s="11" t="s">
        <v>17</v>
      </c>
      <c r="E3" s="10" t="s">
        <v>15</v>
      </c>
    </row>
    <row r="4" spans="1:5" ht="30" customHeight="1" thickBot="1">
      <c r="A4" s="6" t="s">
        <v>3</v>
      </c>
      <c r="B4" s="7"/>
      <c r="C4" s="12"/>
      <c r="D4" s="13"/>
      <c r="E4" s="14"/>
    </row>
    <row r="5" spans="1:5" ht="30" customHeight="1">
      <c r="A5" s="6" t="s">
        <v>4</v>
      </c>
      <c r="B5" s="7" t="s">
        <v>52</v>
      </c>
      <c r="C5" s="15" t="s">
        <v>6</v>
      </c>
      <c r="D5" s="16">
        <v>3</v>
      </c>
      <c r="E5" s="17"/>
    </row>
    <row r="6" spans="1:5" ht="30" customHeight="1" thickBot="1">
      <c r="A6" s="18" t="s">
        <v>11</v>
      </c>
      <c r="B6" s="44" t="s">
        <v>62</v>
      </c>
      <c r="C6" s="20" t="s">
        <v>0</v>
      </c>
      <c r="D6" s="21">
        <f>IF(D5&lt;-5,"valor del indicador fuera de rango",IF(D5&lt;=-2.5,(0.08*D5^2)+(0.8*D5)+2,IF(D5&lt;=2.5,(-0.08*D5^2)+1,IF(D5&lt;=5,(0.08*D5^2)-(0.8*D5)+2,"valor del indicador fuera rango"))))</f>
        <v>0.31999999999999962</v>
      </c>
      <c r="E6" s="22"/>
    </row>
    <row r="7" spans="1:5" ht="30" customHeight="1">
      <c r="A7" s="23" t="s">
        <v>9</v>
      </c>
      <c r="B7" s="24" t="s">
        <v>0</v>
      </c>
      <c r="C7" s="83" t="s">
        <v>8</v>
      </c>
      <c r="D7" s="84"/>
      <c r="E7" s="85"/>
    </row>
    <row r="8" spans="1:5" ht="12.95" customHeight="1">
      <c r="A8" s="59">
        <v>-5</v>
      </c>
      <c r="B8" s="26">
        <f t="shared" ref="B8:B13" si="0">(0.08*A8^2)+ 0.8*A8+2</f>
        <v>0</v>
      </c>
      <c r="C8" s="54"/>
      <c r="D8" s="54"/>
      <c r="E8" s="55"/>
    </row>
    <row r="9" spans="1:5" ht="12.95" customHeight="1">
      <c r="A9" s="60">
        <v>-4.5</v>
      </c>
      <c r="B9" s="26">
        <f t="shared" si="0"/>
        <v>2.0000000000000018E-2</v>
      </c>
      <c r="C9" s="56"/>
      <c r="D9" s="54"/>
      <c r="E9" s="55"/>
    </row>
    <row r="10" spans="1:5" ht="12.95" customHeight="1">
      <c r="A10" s="60">
        <v>-4</v>
      </c>
      <c r="B10" s="26">
        <f t="shared" si="0"/>
        <v>7.9999999999999849E-2</v>
      </c>
      <c r="C10" s="56"/>
      <c r="D10" s="54"/>
      <c r="E10" s="55"/>
    </row>
    <row r="11" spans="1:5" ht="12.95" customHeight="1">
      <c r="A11" s="60">
        <v>-3.5</v>
      </c>
      <c r="B11" s="26">
        <f t="shared" si="0"/>
        <v>0.17999999999999972</v>
      </c>
      <c r="C11" s="56"/>
      <c r="D11" s="54"/>
      <c r="E11" s="55"/>
    </row>
    <row r="12" spans="1:5" ht="12.95" customHeight="1">
      <c r="A12" s="60">
        <v>-3</v>
      </c>
      <c r="B12" s="26">
        <f t="shared" si="0"/>
        <v>0.31999999999999962</v>
      </c>
      <c r="C12" s="56"/>
      <c r="D12" s="54"/>
      <c r="E12" s="55"/>
    </row>
    <row r="13" spans="1:5" ht="12.95" customHeight="1">
      <c r="A13" s="60">
        <v>-2.5</v>
      </c>
      <c r="B13" s="26">
        <f t="shared" si="0"/>
        <v>0.5</v>
      </c>
      <c r="C13" s="56"/>
      <c r="D13" s="54"/>
      <c r="E13" s="55"/>
    </row>
    <row r="14" spans="1:5" ht="12.95" customHeight="1">
      <c r="A14" s="61">
        <v>-2</v>
      </c>
      <c r="B14" s="29">
        <f t="shared" ref="B14:B20" si="1">(-0.08*A14^2)+1</f>
        <v>0.67999999999999994</v>
      </c>
      <c r="C14" s="56"/>
      <c r="D14" s="54"/>
      <c r="E14" s="55"/>
    </row>
    <row r="15" spans="1:5" ht="12.95" customHeight="1">
      <c r="A15" s="61">
        <v>-1.5</v>
      </c>
      <c r="B15" s="29">
        <f t="shared" si="1"/>
        <v>0.82000000000000006</v>
      </c>
      <c r="C15" s="56"/>
      <c r="D15" s="54"/>
      <c r="E15" s="55"/>
    </row>
    <row r="16" spans="1:5" ht="12.95" customHeight="1">
      <c r="A16" s="61">
        <v>-1</v>
      </c>
      <c r="B16" s="29">
        <f t="shared" si="1"/>
        <v>0.92</v>
      </c>
      <c r="C16" s="56"/>
      <c r="D16" s="54"/>
      <c r="E16" s="55"/>
    </row>
    <row r="17" spans="1:5" ht="12.95" customHeight="1">
      <c r="A17" s="61">
        <v>-0.5</v>
      </c>
      <c r="B17" s="29">
        <f t="shared" si="1"/>
        <v>0.98</v>
      </c>
      <c r="C17" s="56"/>
      <c r="D17" s="54"/>
      <c r="E17" s="55"/>
    </row>
    <row r="18" spans="1:5" ht="12.95" customHeight="1">
      <c r="A18" s="61">
        <v>0</v>
      </c>
      <c r="B18" s="29">
        <f t="shared" si="1"/>
        <v>1</v>
      </c>
      <c r="C18" s="56"/>
      <c r="D18" s="54"/>
      <c r="E18" s="55"/>
    </row>
    <row r="19" spans="1:5" ht="12.95" customHeight="1">
      <c r="A19" s="61">
        <v>0.5</v>
      </c>
      <c r="B19" s="29">
        <f t="shared" si="1"/>
        <v>0.98</v>
      </c>
      <c r="C19" s="56"/>
      <c r="D19" s="54"/>
      <c r="E19" s="55"/>
    </row>
    <row r="20" spans="1:5" ht="12.95" customHeight="1">
      <c r="A20" s="61">
        <v>1</v>
      </c>
      <c r="B20" s="29">
        <f t="shared" si="1"/>
        <v>0.92</v>
      </c>
      <c r="C20" s="56"/>
      <c r="D20" s="54"/>
      <c r="E20" s="55"/>
    </row>
    <row r="21" spans="1:5" ht="12.95" customHeight="1">
      <c r="A21" s="62">
        <v>3</v>
      </c>
      <c r="B21" s="31">
        <f>(0.08*A21^2)-0.8*A21+2</f>
        <v>0.31999999999999962</v>
      </c>
      <c r="C21" s="56"/>
      <c r="D21" s="54"/>
      <c r="E21" s="55"/>
    </row>
    <row r="22" spans="1:5" ht="12.95" customHeight="1">
      <c r="A22" s="62">
        <v>3.5</v>
      </c>
      <c r="B22" s="31">
        <f>(0.08*A22^2)-0.8*A22+2</f>
        <v>0.17999999999999972</v>
      </c>
      <c r="C22" s="56"/>
      <c r="D22" s="54"/>
      <c r="E22" s="55"/>
    </row>
    <row r="23" spans="1:5" ht="12.95" customHeight="1">
      <c r="A23" s="62">
        <v>4</v>
      </c>
      <c r="B23" s="31">
        <f>(0.08*A23^2)-0.8*A23+2</f>
        <v>7.9999999999999849E-2</v>
      </c>
      <c r="C23" s="56"/>
      <c r="D23" s="54"/>
      <c r="E23" s="55"/>
    </row>
    <row r="24" spans="1:5" ht="12.95" customHeight="1">
      <c r="A24" s="62">
        <v>4.5</v>
      </c>
      <c r="B24" s="31">
        <f>(0.08*A24^2)-0.8*A24+2</f>
        <v>2.0000000000000018E-2</v>
      </c>
      <c r="C24" s="56"/>
      <c r="D24" s="54"/>
      <c r="E24" s="55"/>
    </row>
    <row r="25" spans="1:5" ht="12.95" customHeight="1" thickBot="1">
      <c r="A25" s="63">
        <v>5</v>
      </c>
      <c r="B25" s="64">
        <f>(0.08*A25^2)-0.8*A25+2</f>
        <v>0</v>
      </c>
      <c r="C25" s="65"/>
      <c r="D25" s="57"/>
      <c r="E25" s="58"/>
    </row>
    <row r="26" spans="1:5" ht="12.95" customHeight="1" thickTop="1"/>
    <row r="27" spans="1:5" ht="12.95" customHeight="1" thickBot="1"/>
    <row r="28" spans="1:5" ht="30" customHeight="1" thickTop="1">
      <c r="A28" s="1" t="s">
        <v>7</v>
      </c>
      <c r="B28" s="2">
        <v>46</v>
      </c>
      <c r="C28" s="3" t="s">
        <v>5</v>
      </c>
      <c r="D28" s="4" t="s">
        <v>12</v>
      </c>
      <c r="E28" s="5" t="s">
        <v>13</v>
      </c>
    </row>
    <row r="29" spans="1:5" ht="30" customHeight="1">
      <c r="A29" s="6" t="s">
        <v>2</v>
      </c>
      <c r="B29" s="7" t="s">
        <v>53</v>
      </c>
      <c r="C29" s="8"/>
      <c r="D29" s="9" t="s">
        <v>16</v>
      </c>
      <c r="E29" s="10" t="s">
        <v>14</v>
      </c>
    </row>
    <row r="30" spans="1:5" ht="30" customHeight="1">
      <c r="A30" s="6" t="s">
        <v>10</v>
      </c>
      <c r="B30" s="7"/>
      <c r="C30" s="8"/>
      <c r="D30" s="11" t="s">
        <v>17</v>
      </c>
      <c r="E30" s="10" t="s">
        <v>15</v>
      </c>
    </row>
    <row r="31" spans="1:5" ht="30" customHeight="1" thickBot="1">
      <c r="A31" s="6" t="s">
        <v>3</v>
      </c>
      <c r="B31" s="7"/>
      <c r="C31" s="12"/>
      <c r="D31" s="13"/>
      <c r="E31" s="14"/>
    </row>
    <row r="32" spans="1:5" ht="30" customHeight="1">
      <c r="A32" s="6" t="s">
        <v>4</v>
      </c>
      <c r="B32" s="7" t="s">
        <v>52</v>
      </c>
      <c r="C32" s="15" t="s">
        <v>6</v>
      </c>
      <c r="D32" s="16">
        <v>4</v>
      </c>
      <c r="E32" s="17"/>
    </row>
    <row r="33" spans="1:5" ht="30" customHeight="1" thickBot="1">
      <c r="A33" s="18" t="s">
        <v>11</v>
      </c>
      <c r="B33" s="44" t="s">
        <v>62</v>
      </c>
      <c r="C33" s="20" t="s">
        <v>0</v>
      </c>
      <c r="D33" s="21">
        <f>IF(D32&lt;-5,"valor del indicador fuera de rango",IF(D32&lt;=-2.5,(0.08*D32^2)+(0.8*D32)+2,IF(D32&lt;=2.5,(-0.08*D32^2)+1,IF(D32&lt;=5,(0.08*D32^2)-(0.8*D32)+2,"valor del indicador fuera rango"))))</f>
        <v>7.9999999999999849E-2</v>
      </c>
      <c r="E33" s="22"/>
    </row>
    <row r="34" spans="1:5" ht="30" customHeight="1">
      <c r="A34" s="23" t="s">
        <v>9</v>
      </c>
      <c r="B34" s="24" t="s">
        <v>0</v>
      </c>
      <c r="C34" s="83" t="s">
        <v>8</v>
      </c>
      <c r="D34" s="84"/>
      <c r="E34" s="85"/>
    </row>
    <row r="35" spans="1:5" ht="12.95" customHeight="1">
      <c r="A35" s="59">
        <v>-5</v>
      </c>
      <c r="B35" s="26">
        <f t="shared" ref="B35:B40" si="2">(0.08*A35^2)+ 0.8*A35+2</f>
        <v>0</v>
      </c>
      <c r="C35" s="54"/>
      <c r="D35" s="54"/>
      <c r="E35" s="55"/>
    </row>
    <row r="36" spans="1:5" ht="12.95" customHeight="1">
      <c r="A36" s="60">
        <v>-4.5</v>
      </c>
      <c r="B36" s="26">
        <f t="shared" si="2"/>
        <v>2.0000000000000018E-2</v>
      </c>
      <c r="C36" s="56"/>
      <c r="D36" s="54"/>
      <c r="E36" s="55"/>
    </row>
    <row r="37" spans="1:5" ht="12.95" customHeight="1">
      <c r="A37" s="60">
        <v>-4</v>
      </c>
      <c r="B37" s="26">
        <f t="shared" si="2"/>
        <v>7.9999999999999849E-2</v>
      </c>
      <c r="C37" s="56"/>
      <c r="D37" s="54"/>
      <c r="E37" s="55"/>
    </row>
    <row r="38" spans="1:5" ht="12.95" customHeight="1">
      <c r="A38" s="60">
        <v>-3.5</v>
      </c>
      <c r="B38" s="26">
        <f t="shared" si="2"/>
        <v>0.17999999999999972</v>
      </c>
      <c r="C38" s="56"/>
      <c r="D38" s="54"/>
      <c r="E38" s="55"/>
    </row>
    <row r="39" spans="1:5" ht="12.95" customHeight="1">
      <c r="A39" s="60">
        <v>-3</v>
      </c>
      <c r="B39" s="26">
        <f t="shared" si="2"/>
        <v>0.31999999999999962</v>
      </c>
      <c r="C39" s="56"/>
      <c r="D39" s="54"/>
      <c r="E39" s="55"/>
    </row>
    <row r="40" spans="1:5" ht="12.95" customHeight="1">
      <c r="A40" s="60">
        <v>-2.5</v>
      </c>
      <c r="B40" s="26">
        <f t="shared" si="2"/>
        <v>0.5</v>
      </c>
      <c r="C40" s="56"/>
      <c r="D40" s="54"/>
      <c r="E40" s="55"/>
    </row>
    <row r="41" spans="1:5" ht="12.95" customHeight="1">
      <c r="A41" s="61">
        <v>-2</v>
      </c>
      <c r="B41" s="29">
        <f t="shared" ref="B41:B48" si="3">(-0.08*A41^2)+1</f>
        <v>0.67999999999999994</v>
      </c>
      <c r="C41" s="56"/>
      <c r="D41" s="54"/>
      <c r="E41" s="55"/>
    </row>
    <row r="42" spans="1:5" ht="12.95" customHeight="1">
      <c r="A42" s="61">
        <v>-1.5</v>
      </c>
      <c r="B42" s="29">
        <f t="shared" si="3"/>
        <v>0.82000000000000006</v>
      </c>
      <c r="C42" s="56"/>
      <c r="D42" s="54"/>
      <c r="E42" s="55"/>
    </row>
    <row r="43" spans="1:5" ht="12.95" customHeight="1">
      <c r="A43" s="61">
        <v>-1</v>
      </c>
      <c r="B43" s="29">
        <f t="shared" si="3"/>
        <v>0.92</v>
      </c>
      <c r="C43" s="56"/>
      <c r="D43" s="54"/>
      <c r="E43" s="55"/>
    </row>
    <row r="44" spans="1:5" ht="12.95" customHeight="1">
      <c r="A44" s="61">
        <v>-0.5</v>
      </c>
      <c r="B44" s="29">
        <f t="shared" si="3"/>
        <v>0.98</v>
      </c>
      <c r="C44" s="56"/>
      <c r="D44" s="54"/>
      <c r="E44" s="55"/>
    </row>
    <row r="45" spans="1:5" ht="12.95" customHeight="1">
      <c r="A45" s="61">
        <v>0</v>
      </c>
      <c r="B45" s="29">
        <f t="shared" si="3"/>
        <v>1</v>
      </c>
      <c r="C45" s="56"/>
      <c r="D45" s="54"/>
      <c r="E45" s="55"/>
    </row>
    <row r="46" spans="1:5" ht="12.95" customHeight="1">
      <c r="A46" s="61">
        <v>0.5</v>
      </c>
      <c r="B46" s="29">
        <f t="shared" si="3"/>
        <v>0.98</v>
      </c>
      <c r="C46" s="56"/>
      <c r="D46" s="54"/>
      <c r="E46" s="55"/>
    </row>
    <row r="47" spans="1:5" ht="12.95" customHeight="1">
      <c r="A47" s="61">
        <v>1</v>
      </c>
      <c r="B47" s="29">
        <f t="shared" si="3"/>
        <v>0.92</v>
      </c>
      <c r="C47" s="56"/>
      <c r="D47" s="54"/>
      <c r="E47" s="55"/>
    </row>
    <row r="48" spans="1:5" ht="12.95" customHeight="1">
      <c r="A48" s="61">
        <v>2.5</v>
      </c>
      <c r="B48" s="29">
        <f t="shared" si="3"/>
        <v>0.5</v>
      </c>
      <c r="C48" s="56"/>
      <c r="D48" s="54"/>
      <c r="E48" s="55"/>
    </row>
    <row r="49" spans="1:5" ht="12.95" customHeight="1">
      <c r="A49" s="62">
        <v>3</v>
      </c>
      <c r="B49" s="31">
        <f>(0.08*A49^2)-0.8*A49+2</f>
        <v>0.31999999999999962</v>
      </c>
      <c r="C49" s="56"/>
      <c r="D49" s="54"/>
      <c r="E49" s="55"/>
    </row>
    <row r="50" spans="1:5" ht="12.95" customHeight="1">
      <c r="A50" s="62">
        <v>3.5</v>
      </c>
      <c r="B50" s="31">
        <f>(0.08*A50^2)-0.8*A50+2</f>
        <v>0.17999999999999972</v>
      </c>
      <c r="C50" s="56"/>
      <c r="D50" s="54"/>
      <c r="E50" s="55"/>
    </row>
    <row r="51" spans="1:5" ht="12.95" customHeight="1">
      <c r="A51" s="62">
        <v>4</v>
      </c>
      <c r="B51" s="31">
        <f>(0.08*A51^2)-0.8*A51+2</f>
        <v>7.9999999999999849E-2</v>
      </c>
      <c r="C51" s="56"/>
      <c r="D51" s="54"/>
      <c r="E51" s="55"/>
    </row>
    <row r="52" spans="1:5" ht="12.95" customHeight="1">
      <c r="A52" s="62">
        <v>4.5</v>
      </c>
      <c r="B52" s="31">
        <f>(0.08*A52^2)-0.8*A52+2</f>
        <v>2.0000000000000018E-2</v>
      </c>
      <c r="C52" s="56"/>
      <c r="D52" s="54"/>
      <c r="E52" s="55"/>
    </row>
    <row r="53" spans="1:5" ht="12.95" customHeight="1" thickBot="1">
      <c r="A53" s="63">
        <v>5</v>
      </c>
      <c r="B53" s="64">
        <f>(0.08*A53^2)-0.8*A53+2</f>
        <v>0</v>
      </c>
      <c r="C53" s="57"/>
      <c r="D53" s="57"/>
      <c r="E53" s="58"/>
    </row>
    <row r="54" spans="1:5" ht="12.95" customHeight="1" thickTop="1"/>
    <row r="55" spans="1:5" ht="12.95" customHeight="1" thickBot="1"/>
    <row r="56" spans="1:5" ht="30" customHeight="1" thickTop="1">
      <c r="A56" s="1" t="s">
        <v>7</v>
      </c>
      <c r="B56" s="2">
        <v>47</v>
      </c>
      <c r="C56" s="3" t="s">
        <v>5</v>
      </c>
      <c r="D56" s="4" t="s">
        <v>12</v>
      </c>
      <c r="E56" s="5" t="s">
        <v>13</v>
      </c>
    </row>
    <row r="57" spans="1:5" ht="30" customHeight="1">
      <c r="A57" s="6" t="s">
        <v>2</v>
      </c>
      <c r="B57" s="7" t="s">
        <v>18</v>
      </c>
      <c r="C57" s="8"/>
      <c r="D57" s="9" t="s">
        <v>16</v>
      </c>
      <c r="E57" s="10" t="s">
        <v>14</v>
      </c>
    </row>
    <row r="58" spans="1:5" ht="30" customHeight="1">
      <c r="A58" s="6" t="s">
        <v>10</v>
      </c>
      <c r="B58" s="7"/>
      <c r="C58" s="8"/>
      <c r="D58" s="11" t="s">
        <v>17</v>
      </c>
      <c r="E58" s="10" t="s">
        <v>15</v>
      </c>
    </row>
    <row r="59" spans="1:5" ht="30" customHeight="1" thickBot="1">
      <c r="A59" s="6" t="s">
        <v>3</v>
      </c>
      <c r="B59" s="7"/>
      <c r="C59" s="12"/>
      <c r="D59" s="13"/>
      <c r="E59" s="14"/>
    </row>
    <row r="60" spans="1:5" ht="30" customHeight="1">
      <c r="A60" s="6" t="s">
        <v>4</v>
      </c>
      <c r="B60" s="7" t="s">
        <v>52</v>
      </c>
      <c r="C60" s="15" t="s">
        <v>6</v>
      </c>
      <c r="D60" s="16">
        <v>3</v>
      </c>
      <c r="E60" s="17"/>
    </row>
    <row r="61" spans="1:5" ht="30" customHeight="1" thickBot="1">
      <c r="A61" s="18" t="s">
        <v>11</v>
      </c>
      <c r="B61" s="44" t="s">
        <v>62</v>
      </c>
      <c r="C61" s="20" t="s">
        <v>0</v>
      </c>
      <c r="D61" s="21">
        <f>IF(D60&lt;-5,"valor del indicador fuera de rango",IF(D60&lt;=-2.5,(0.08*D60^2)+(0.8*D60)+2,IF(D60&lt;=2.5,(-0.08*D60^2)+1,IF(D60&lt;=5,(0.08*D60^2)-(0.8*D60)+2,"valor del indicador fuera rango"))))</f>
        <v>0.31999999999999962</v>
      </c>
      <c r="E61" s="22"/>
    </row>
    <row r="62" spans="1:5" ht="30" customHeight="1">
      <c r="A62" s="23" t="s">
        <v>9</v>
      </c>
      <c r="B62" s="24" t="s">
        <v>0</v>
      </c>
      <c r="C62" s="83" t="s">
        <v>8</v>
      </c>
      <c r="D62" s="84"/>
      <c r="E62" s="85"/>
    </row>
    <row r="63" spans="1:5" ht="12.95" customHeight="1">
      <c r="A63" s="59">
        <v>-5</v>
      </c>
      <c r="B63" s="26">
        <f t="shared" ref="B63:B68" si="4">(0.08*A63^2)+ 0.8*A63+2</f>
        <v>0</v>
      </c>
      <c r="C63" s="54"/>
      <c r="D63" s="54"/>
      <c r="E63" s="55"/>
    </row>
    <row r="64" spans="1:5" ht="12.95" customHeight="1">
      <c r="A64" s="60">
        <v>-4.5</v>
      </c>
      <c r="B64" s="26">
        <f t="shared" si="4"/>
        <v>2.0000000000000018E-2</v>
      </c>
      <c r="C64" s="56"/>
      <c r="D64" s="54"/>
      <c r="E64" s="55"/>
    </row>
    <row r="65" spans="1:5" ht="12.95" customHeight="1">
      <c r="A65" s="60">
        <v>-4</v>
      </c>
      <c r="B65" s="26">
        <f t="shared" si="4"/>
        <v>7.9999999999999849E-2</v>
      </c>
      <c r="C65" s="56"/>
      <c r="D65" s="54"/>
      <c r="E65" s="55"/>
    </row>
    <row r="66" spans="1:5" ht="12.95" customHeight="1">
      <c r="A66" s="60">
        <v>-3.5</v>
      </c>
      <c r="B66" s="26">
        <f t="shared" si="4"/>
        <v>0.17999999999999972</v>
      </c>
      <c r="C66" s="56"/>
      <c r="D66" s="54"/>
      <c r="E66" s="55"/>
    </row>
    <row r="67" spans="1:5" ht="12.95" customHeight="1">
      <c r="A67" s="60">
        <v>-3</v>
      </c>
      <c r="B67" s="26">
        <f t="shared" si="4"/>
        <v>0.31999999999999962</v>
      </c>
      <c r="C67" s="56"/>
      <c r="D67" s="54"/>
      <c r="E67" s="55"/>
    </row>
    <row r="68" spans="1:5" ht="12.95" customHeight="1">
      <c r="A68" s="60">
        <v>-2.5</v>
      </c>
      <c r="B68" s="26">
        <f t="shared" si="4"/>
        <v>0.5</v>
      </c>
      <c r="C68" s="56"/>
      <c r="D68" s="54"/>
      <c r="E68" s="55"/>
    </row>
    <row r="69" spans="1:5" ht="12.95" customHeight="1">
      <c r="A69" s="61">
        <v>-2</v>
      </c>
      <c r="B69" s="29">
        <f t="shared" ref="B69:B76" si="5">(-0.08*A69^2)+1</f>
        <v>0.67999999999999994</v>
      </c>
      <c r="C69" s="56"/>
      <c r="D69" s="54"/>
      <c r="E69" s="55"/>
    </row>
    <row r="70" spans="1:5" ht="12.95" customHeight="1">
      <c r="A70" s="61">
        <v>-1.5</v>
      </c>
      <c r="B70" s="29">
        <f t="shared" si="5"/>
        <v>0.82000000000000006</v>
      </c>
      <c r="C70" s="56"/>
      <c r="D70" s="54"/>
      <c r="E70" s="55"/>
    </row>
    <row r="71" spans="1:5" ht="12.95" customHeight="1">
      <c r="A71" s="61">
        <v>-1</v>
      </c>
      <c r="B71" s="29">
        <f t="shared" si="5"/>
        <v>0.92</v>
      </c>
      <c r="C71" s="56"/>
      <c r="D71" s="54"/>
      <c r="E71" s="55"/>
    </row>
    <row r="72" spans="1:5" ht="12.95" customHeight="1">
      <c r="A72" s="61">
        <v>-0.5</v>
      </c>
      <c r="B72" s="29">
        <f t="shared" si="5"/>
        <v>0.98</v>
      </c>
      <c r="C72" s="56"/>
      <c r="D72" s="54"/>
      <c r="E72" s="55"/>
    </row>
    <row r="73" spans="1:5" ht="12.95" customHeight="1">
      <c r="A73" s="61">
        <v>0</v>
      </c>
      <c r="B73" s="29">
        <f t="shared" si="5"/>
        <v>1</v>
      </c>
      <c r="C73" s="56"/>
      <c r="D73" s="54"/>
      <c r="E73" s="55"/>
    </row>
    <row r="74" spans="1:5" ht="12.95" customHeight="1">
      <c r="A74" s="61">
        <v>0.5</v>
      </c>
      <c r="B74" s="29">
        <f t="shared" si="5"/>
        <v>0.98</v>
      </c>
      <c r="C74" s="56"/>
      <c r="D74" s="54"/>
      <c r="E74" s="55"/>
    </row>
    <row r="75" spans="1:5" ht="12.95" customHeight="1">
      <c r="A75" s="61">
        <v>1</v>
      </c>
      <c r="B75" s="29">
        <f t="shared" si="5"/>
        <v>0.92</v>
      </c>
      <c r="C75" s="56"/>
      <c r="D75" s="54"/>
      <c r="E75" s="55"/>
    </row>
    <row r="76" spans="1:5" ht="12.95" customHeight="1">
      <c r="A76" s="61">
        <v>2.5</v>
      </c>
      <c r="B76" s="29">
        <f t="shared" si="5"/>
        <v>0.5</v>
      </c>
      <c r="C76" s="56"/>
      <c r="D76" s="54"/>
      <c r="E76" s="55"/>
    </row>
    <row r="77" spans="1:5" ht="12.95" customHeight="1">
      <c r="A77" s="62">
        <v>3</v>
      </c>
      <c r="B77" s="31">
        <f>(0.08*A77^2)-0.8*A77+2</f>
        <v>0.31999999999999962</v>
      </c>
      <c r="C77" s="56"/>
      <c r="D77" s="54"/>
      <c r="E77" s="55"/>
    </row>
    <row r="78" spans="1:5" ht="12.95" customHeight="1">
      <c r="A78" s="62">
        <v>3.5</v>
      </c>
      <c r="B78" s="31">
        <f>(0.08*A78^2)-0.8*A78+2</f>
        <v>0.17999999999999972</v>
      </c>
      <c r="C78" s="56"/>
      <c r="D78" s="54"/>
      <c r="E78" s="55"/>
    </row>
    <row r="79" spans="1:5" ht="12.95" customHeight="1">
      <c r="A79" s="62">
        <v>4</v>
      </c>
      <c r="B79" s="31">
        <f>(0.08*A79^2)-0.8*A79+2</f>
        <v>7.9999999999999849E-2</v>
      </c>
      <c r="C79" s="56"/>
      <c r="D79" s="54"/>
      <c r="E79" s="55"/>
    </row>
    <row r="80" spans="1:5" ht="12.95" customHeight="1">
      <c r="A80" s="62">
        <v>4.5</v>
      </c>
      <c r="B80" s="31">
        <f>(0.08*A80^2)-0.8*A80+2</f>
        <v>2.0000000000000018E-2</v>
      </c>
      <c r="C80" s="56"/>
      <c r="D80" s="54"/>
      <c r="E80" s="55"/>
    </row>
    <row r="81" spans="1:5" ht="12.95" customHeight="1" thickBot="1">
      <c r="A81" s="63">
        <v>5</v>
      </c>
      <c r="B81" s="64">
        <f>(0.08*A81^2)-0.8*A81+2</f>
        <v>0</v>
      </c>
      <c r="C81" s="65"/>
      <c r="D81" s="57"/>
      <c r="E81" s="58"/>
    </row>
    <row r="82" spans="1:5" ht="12.95" customHeight="1" thickTop="1"/>
  </sheetData>
  <mergeCells count="3">
    <mergeCell ref="C7:E7"/>
    <mergeCell ref="C34:E34"/>
    <mergeCell ref="C62:E62"/>
  </mergeCells>
  <phoneticPr fontId="5" type="noConversion"/>
  <pageMargins left="0.75" right="0.75" top="1" bottom="1" header="0" footer="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E56"/>
  <sheetViews>
    <sheetView topLeftCell="A34" workbookViewId="0">
      <selection activeCell="B34" sqref="B34"/>
    </sheetView>
  </sheetViews>
  <sheetFormatPr baseColWidth="10" defaultRowHeight="12.95" customHeight="1"/>
  <cols>
    <col min="1" max="1" width="25.83203125" style="53" customWidth="1"/>
    <col min="2" max="2" width="40.83203125" style="53" customWidth="1"/>
    <col min="3" max="5" width="22.83203125" style="53" customWidth="1"/>
    <col min="6" max="16384" width="12" style="53"/>
  </cols>
  <sheetData>
    <row r="1" spans="1:5" ht="30" customHeight="1" thickTop="1">
      <c r="A1" s="1" t="s">
        <v>7</v>
      </c>
      <c r="B1" s="2">
        <v>48</v>
      </c>
      <c r="C1" s="3" t="s">
        <v>5</v>
      </c>
      <c r="D1" s="4" t="s">
        <v>25</v>
      </c>
      <c r="E1" s="10" t="s">
        <v>27</v>
      </c>
    </row>
    <row r="2" spans="1:5" ht="30" customHeight="1">
      <c r="A2" s="6" t="s">
        <v>2</v>
      </c>
      <c r="B2" s="7" t="s">
        <v>24</v>
      </c>
      <c r="C2" s="8"/>
      <c r="D2" s="9" t="s">
        <v>26</v>
      </c>
      <c r="E2" s="10" t="s">
        <v>28</v>
      </c>
    </row>
    <row r="3" spans="1:5" ht="30" customHeight="1">
      <c r="A3" s="6" t="s">
        <v>10</v>
      </c>
      <c r="B3" s="7" t="s">
        <v>54</v>
      </c>
      <c r="C3" s="8"/>
      <c r="D3" s="11" t="s">
        <v>29</v>
      </c>
      <c r="E3" s="10" t="s">
        <v>30</v>
      </c>
    </row>
    <row r="4" spans="1:5" ht="30" customHeight="1" thickBot="1">
      <c r="A4" s="6" t="s">
        <v>3</v>
      </c>
      <c r="B4" s="7"/>
      <c r="C4" s="12"/>
      <c r="D4" s="13"/>
      <c r="E4" s="14"/>
    </row>
    <row r="5" spans="1:5" ht="30" customHeight="1">
      <c r="A5" s="6" t="s">
        <v>4</v>
      </c>
      <c r="B5" s="7" t="s">
        <v>55</v>
      </c>
      <c r="C5" s="15" t="s">
        <v>6</v>
      </c>
      <c r="D5" s="16">
        <v>80</v>
      </c>
      <c r="E5" s="17"/>
    </row>
    <row r="6" spans="1:5" ht="30" customHeight="1" thickBot="1">
      <c r="A6" s="18" t="s">
        <v>11</v>
      </c>
      <c r="B6" s="44" t="s">
        <v>62</v>
      </c>
      <c r="C6" s="20" t="s">
        <v>0</v>
      </c>
      <c r="D6" s="21">
        <f>IF(D5&lt;-100,"valor del indicador fuera de rango",IF(D5&lt;=-50,0.0002*D5^2+0.04*D5+2,IF(D5&lt;=50,-0.0002*D5^2+1,IF(D5&lt;=100,0.0002*D5^2-0.04*D5+2,IF(D5&gt;100,"valor del indicador fuera rango")))))</f>
        <v>7.9999999999999849E-2</v>
      </c>
      <c r="E6" s="22"/>
    </row>
    <row r="7" spans="1:5" ht="30" customHeight="1">
      <c r="A7" s="23" t="s">
        <v>9</v>
      </c>
      <c r="B7" s="24" t="s">
        <v>0</v>
      </c>
      <c r="C7" s="83" t="s">
        <v>8</v>
      </c>
      <c r="D7" s="84"/>
      <c r="E7" s="85"/>
    </row>
    <row r="8" spans="1:5" ht="12.95" customHeight="1">
      <c r="A8" s="27">
        <v>-100</v>
      </c>
      <c r="B8" s="66">
        <f t="shared" ref="B8:B13" si="0">0.0002*A8^2+0.04*A8+2</f>
        <v>0</v>
      </c>
      <c r="C8" s="54"/>
      <c r="D8" s="54"/>
      <c r="E8" s="55"/>
    </row>
    <row r="9" spans="1:5" ht="12.95" customHeight="1">
      <c r="A9" s="27">
        <v>-90</v>
      </c>
      <c r="B9" s="66">
        <f t="shared" si="0"/>
        <v>2.0000000000000018E-2</v>
      </c>
      <c r="C9" s="56"/>
      <c r="D9" s="54"/>
      <c r="E9" s="55"/>
    </row>
    <row r="10" spans="1:5" ht="12.95" customHeight="1">
      <c r="A10" s="27">
        <v>-80</v>
      </c>
      <c r="B10" s="66">
        <f t="shared" si="0"/>
        <v>7.9999999999999849E-2</v>
      </c>
      <c r="C10" s="56"/>
      <c r="D10" s="54"/>
      <c r="E10" s="55"/>
    </row>
    <row r="11" spans="1:5" ht="12.95" customHeight="1">
      <c r="A11" s="27">
        <v>-70</v>
      </c>
      <c r="B11" s="66">
        <f t="shared" si="0"/>
        <v>0.17999999999999972</v>
      </c>
      <c r="C11" s="56"/>
      <c r="D11" s="54"/>
      <c r="E11" s="55"/>
    </row>
    <row r="12" spans="1:5" ht="12.95" customHeight="1">
      <c r="A12" s="27">
        <v>-60</v>
      </c>
      <c r="B12" s="66">
        <f t="shared" si="0"/>
        <v>0.32000000000000028</v>
      </c>
      <c r="C12" s="56"/>
      <c r="D12" s="54"/>
      <c r="E12" s="55"/>
    </row>
    <row r="13" spans="1:5" ht="12.95" customHeight="1">
      <c r="A13" s="28">
        <v>-50</v>
      </c>
      <c r="B13" s="67">
        <f t="shared" si="0"/>
        <v>0.5</v>
      </c>
      <c r="C13" s="56"/>
      <c r="D13" s="54"/>
      <c r="E13" s="55"/>
    </row>
    <row r="14" spans="1:5" ht="12.95" customHeight="1">
      <c r="A14" s="28">
        <v>-30</v>
      </c>
      <c r="B14" s="67">
        <f>-0.0002*A14^2+1</f>
        <v>0.82</v>
      </c>
      <c r="C14" s="56"/>
      <c r="D14" s="54"/>
      <c r="E14" s="55"/>
    </row>
    <row r="15" spans="1:5" ht="12.95" customHeight="1">
      <c r="A15" s="28">
        <v>-20</v>
      </c>
      <c r="B15" s="67">
        <f t="shared" ref="B15:B21" si="1">-0.0002*A15^2+1</f>
        <v>0.92</v>
      </c>
      <c r="C15" s="56"/>
      <c r="D15" s="54"/>
      <c r="E15" s="55"/>
    </row>
    <row r="16" spans="1:5" ht="12.95" customHeight="1">
      <c r="A16" s="28">
        <v>-10</v>
      </c>
      <c r="B16" s="67">
        <f t="shared" si="1"/>
        <v>0.98</v>
      </c>
      <c r="C16" s="56"/>
      <c r="D16" s="54"/>
      <c r="E16" s="55"/>
    </row>
    <row r="17" spans="1:5" ht="12.95" customHeight="1">
      <c r="A17" s="28">
        <v>0</v>
      </c>
      <c r="B17" s="67">
        <f t="shared" si="1"/>
        <v>1</v>
      </c>
      <c r="C17" s="56"/>
      <c r="D17" s="54"/>
      <c r="E17" s="55"/>
    </row>
    <row r="18" spans="1:5" ht="12.95" customHeight="1">
      <c r="A18" s="28">
        <v>10</v>
      </c>
      <c r="B18" s="67">
        <f t="shared" si="1"/>
        <v>0.98</v>
      </c>
      <c r="C18" s="56"/>
      <c r="D18" s="54"/>
      <c r="E18" s="55"/>
    </row>
    <row r="19" spans="1:5" ht="12.95" customHeight="1">
      <c r="A19" s="28">
        <v>20</v>
      </c>
      <c r="B19" s="67">
        <f t="shared" si="1"/>
        <v>0.92</v>
      </c>
      <c r="C19" s="56"/>
      <c r="D19" s="54"/>
      <c r="E19" s="55"/>
    </row>
    <row r="20" spans="1:5" ht="12.95" customHeight="1">
      <c r="A20" s="28">
        <v>30</v>
      </c>
      <c r="B20" s="67">
        <f>-0.0002*A20^2+1</f>
        <v>0.82</v>
      </c>
      <c r="C20" s="56"/>
      <c r="D20" s="54"/>
      <c r="E20" s="55"/>
    </row>
    <row r="21" spans="1:5" ht="12.95" customHeight="1">
      <c r="A21" s="28">
        <v>50</v>
      </c>
      <c r="B21" s="67">
        <f t="shared" si="1"/>
        <v>0.5</v>
      </c>
      <c r="C21" s="56"/>
      <c r="D21" s="54"/>
      <c r="E21" s="55"/>
    </row>
    <row r="22" spans="1:5" ht="12.95" customHeight="1">
      <c r="A22" s="30">
        <v>60</v>
      </c>
      <c r="B22" s="68">
        <f>0.0002*A22^2-0.04*A22+2</f>
        <v>0.32000000000000028</v>
      </c>
      <c r="C22" s="56"/>
      <c r="D22" s="54"/>
      <c r="E22" s="55"/>
    </row>
    <row r="23" spans="1:5" ht="12.95" customHeight="1">
      <c r="A23" s="30">
        <v>70</v>
      </c>
      <c r="B23" s="68">
        <f>0.0002*A23^2-0.04*A23+2</f>
        <v>0.17999999999999972</v>
      </c>
      <c r="C23" s="56"/>
      <c r="D23" s="54"/>
      <c r="E23" s="55"/>
    </row>
    <row r="24" spans="1:5" ht="12.95" customHeight="1">
      <c r="A24" s="30">
        <v>80</v>
      </c>
      <c r="B24" s="68">
        <f>0.0002*A24^2-0.04*A24+2</f>
        <v>7.9999999999999849E-2</v>
      </c>
      <c r="C24" s="56"/>
      <c r="D24" s="54"/>
      <c r="E24" s="55"/>
    </row>
    <row r="25" spans="1:5" ht="12.95" customHeight="1">
      <c r="A25" s="30">
        <v>90</v>
      </c>
      <c r="B25" s="68">
        <f>0.0002*A25^2-0.04*A25+2</f>
        <v>2.0000000000000018E-2</v>
      </c>
      <c r="C25" s="56"/>
      <c r="D25" s="54"/>
      <c r="E25" s="55"/>
    </row>
    <row r="26" spans="1:5" ht="12.95" customHeight="1" thickBot="1">
      <c r="A26" s="69">
        <v>100</v>
      </c>
      <c r="B26" s="70">
        <f>0.0002*A26^2-0.04*A26+2</f>
        <v>0</v>
      </c>
      <c r="C26" s="56"/>
      <c r="D26" s="54"/>
      <c r="E26" s="55"/>
    </row>
    <row r="27" spans="1:5" ht="12.95" customHeight="1" thickTop="1"/>
    <row r="28" spans="1:5" ht="12.95" customHeight="1" thickBot="1"/>
    <row r="29" spans="1:5" ht="30" customHeight="1" thickTop="1">
      <c r="A29" s="1" t="s">
        <v>7</v>
      </c>
      <c r="B29" s="2">
        <v>49</v>
      </c>
      <c r="C29" s="3" t="s">
        <v>5</v>
      </c>
      <c r="D29" s="4" t="s">
        <v>25</v>
      </c>
      <c r="E29" s="71" t="s">
        <v>27</v>
      </c>
    </row>
    <row r="30" spans="1:5" ht="30" customHeight="1">
      <c r="A30" s="6" t="s">
        <v>2</v>
      </c>
      <c r="B30" s="7" t="s">
        <v>31</v>
      </c>
      <c r="C30" s="8"/>
      <c r="D30" s="9" t="s">
        <v>26</v>
      </c>
      <c r="E30" s="10" t="s">
        <v>28</v>
      </c>
    </row>
    <row r="31" spans="1:5" ht="30" customHeight="1">
      <c r="A31" s="6" t="s">
        <v>10</v>
      </c>
      <c r="B31" s="7"/>
      <c r="C31" s="8"/>
      <c r="D31" s="11" t="s">
        <v>29</v>
      </c>
      <c r="E31" s="10" t="s">
        <v>30</v>
      </c>
    </row>
    <row r="32" spans="1:5" ht="30" customHeight="1" thickBot="1">
      <c r="A32" s="6" t="s">
        <v>3</v>
      </c>
      <c r="B32" s="7"/>
      <c r="C32" s="12"/>
      <c r="D32" s="13"/>
      <c r="E32" s="14"/>
    </row>
    <row r="33" spans="1:5" ht="30" customHeight="1">
      <c r="A33" s="6" t="s">
        <v>4</v>
      </c>
      <c r="B33" s="7" t="s">
        <v>55</v>
      </c>
      <c r="C33" s="15" t="s">
        <v>6</v>
      </c>
      <c r="D33" s="16">
        <v>90</v>
      </c>
      <c r="E33" s="17"/>
    </row>
    <row r="34" spans="1:5" ht="30" customHeight="1" thickBot="1">
      <c r="A34" s="18" t="s">
        <v>11</v>
      </c>
      <c r="B34" s="44" t="s">
        <v>62</v>
      </c>
      <c r="C34" s="20" t="s">
        <v>0</v>
      </c>
      <c r="D34" s="21">
        <f>IF(D33&lt;-100,"valor del indicador fuera de rango",IF(D33&lt;=-50,0.0002*D33^2+0.04*D33+2,IF(D33&lt;=50,-0.0002*D33^2+1,IF(D33&lt;=100,0.0002*D33^2-0.04*D33+2,IF(D33&gt;100,"valor del indicador fuera rango")))))</f>
        <v>2.0000000000000018E-2</v>
      </c>
      <c r="E34" s="22"/>
    </row>
    <row r="35" spans="1:5" ht="30" customHeight="1">
      <c r="A35" s="23" t="s">
        <v>9</v>
      </c>
      <c r="B35" s="24" t="s">
        <v>0</v>
      </c>
      <c r="C35" s="83" t="s">
        <v>8</v>
      </c>
      <c r="D35" s="84"/>
      <c r="E35" s="85"/>
    </row>
    <row r="36" spans="1:5" ht="12.95" customHeight="1">
      <c r="A36" s="25">
        <v>-100</v>
      </c>
      <c r="B36" s="26">
        <f t="shared" ref="B36:B41" si="2">0.0002*A36^2+0.04*A36+2</f>
        <v>0</v>
      </c>
      <c r="C36" s="54"/>
      <c r="D36" s="54"/>
      <c r="E36" s="55"/>
    </row>
    <row r="37" spans="1:5" ht="12.95" customHeight="1">
      <c r="A37" s="27">
        <v>-90</v>
      </c>
      <c r="B37" s="26">
        <f t="shared" si="2"/>
        <v>2.0000000000000018E-2</v>
      </c>
      <c r="C37" s="56"/>
      <c r="D37" s="54"/>
      <c r="E37" s="55"/>
    </row>
    <row r="38" spans="1:5" ht="12.95" customHeight="1">
      <c r="A38" s="27">
        <v>-80</v>
      </c>
      <c r="B38" s="26">
        <f t="shared" si="2"/>
        <v>7.9999999999999849E-2</v>
      </c>
      <c r="C38" s="56"/>
      <c r="D38" s="54"/>
      <c r="E38" s="55"/>
    </row>
    <row r="39" spans="1:5" ht="12.95" customHeight="1">
      <c r="A39" s="27">
        <v>-70</v>
      </c>
      <c r="B39" s="26">
        <f t="shared" si="2"/>
        <v>0.17999999999999972</v>
      </c>
      <c r="C39" s="56"/>
      <c r="D39" s="54"/>
      <c r="E39" s="55"/>
    </row>
    <row r="40" spans="1:5" ht="12.95" customHeight="1">
      <c r="A40" s="27">
        <v>-60</v>
      </c>
      <c r="B40" s="26">
        <f t="shared" si="2"/>
        <v>0.32000000000000028</v>
      </c>
      <c r="C40" s="56"/>
      <c r="D40" s="54"/>
      <c r="E40" s="55"/>
    </row>
    <row r="41" spans="1:5" ht="12.95" customHeight="1">
      <c r="A41" s="28">
        <v>-50</v>
      </c>
      <c r="B41" s="29">
        <f t="shared" si="2"/>
        <v>0.5</v>
      </c>
      <c r="C41" s="56"/>
      <c r="D41" s="54"/>
      <c r="E41" s="55"/>
    </row>
    <row r="42" spans="1:5" ht="12.95" customHeight="1">
      <c r="A42" s="28">
        <v>-40</v>
      </c>
      <c r="B42" s="29">
        <f>-0.0002*A42^2+1</f>
        <v>0.67999999999999994</v>
      </c>
      <c r="C42" s="56"/>
      <c r="D42" s="54"/>
      <c r="E42" s="55"/>
    </row>
    <row r="43" spans="1:5" ht="12.95" customHeight="1">
      <c r="A43" s="28">
        <v>-30</v>
      </c>
      <c r="B43" s="29">
        <f t="shared" ref="B43:B50" si="3">-0.0002*A43^2+1</f>
        <v>0.82</v>
      </c>
      <c r="C43" s="56"/>
      <c r="D43" s="54"/>
      <c r="E43" s="55"/>
    </row>
    <row r="44" spans="1:5" ht="12.95" customHeight="1">
      <c r="A44" s="28">
        <v>-20</v>
      </c>
      <c r="B44" s="29">
        <f t="shared" si="3"/>
        <v>0.92</v>
      </c>
      <c r="C44" s="56"/>
      <c r="D44" s="54"/>
      <c r="E44" s="55"/>
    </row>
    <row r="45" spans="1:5" ht="12.95" customHeight="1">
      <c r="A45" s="28">
        <v>-10</v>
      </c>
      <c r="B45" s="29">
        <f t="shared" si="3"/>
        <v>0.98</v>
      </c>
      <c r="C45" s="56"/>
      <c r="D45" s="54"/>
      <c r="E45" s="55"/>
    </row>
    <row r="46" spans="1:5" ht="12.95" customHeight="1">
      <c r="A46" s="28">
        <v>0</v>
      </c>
      <c r="B46" s="29">
        <f t="shared" si="3"/>
        <v>1</v>
      </c>
      <c r="C46" s="56"/>
      <c r="D46" s="54"/>
      <c r="E46" s="55"/>
    </row>
    <row r="47" spans="1:5" ht="12.95" customHeight="1">
      <c r="A47" s="28">
        <v>10</v>
      </c>
      <c r="B47" s="29">
        <f t="shared" si="3"/>
        <v>0.98</v>
      </c>
      <c r="C47" s="56"/>
      <c r="D47" s="54"/>
      <c r="E47" s="55"/>
    </row>
    <row r="48" spans="1:5" ht="12.95" customHeight="1">
      <c r="A48" s="28">
        <v>20</v>
      </c>
      <c r="B48" s="29">
        <f>-0.0002*A48^2+1</f>
        <v>0.92</v>
      </c>
      <c r="C48" s="56"/>
      <c r="D48" s="54"/>
      <c r="E48" s="55"/>
    </row>
    <row r="49" spans="1:5" ht="12.95" customHeight="1">
      <c r="A49" s="28">
        <v>40</v>
      </c>
      <c r="B49" s="29">
        <f t="shared" si="3"/>
        <v>0.67999999999999994</v>
      </c>
      <c r="C49" s="56"/>
      <c r="D49" s="54"/>
      <c r="E49" s="55"/>
    </row>
    <row r="50" spans="1:5" ht="12.95" customHeight="1">
      <c r="A50" s="30">
        <v>50</v>
      </c>
      <c r="B50" s="31">
        <f t="shared" si="3"/>
        <v>0.5</v>
      </c>
      <c r="C50" s="56"/>
      <c r="D50" s="54"/>
      <c r="E50" s="55"/>
    </row>
    <row r="51" spans="1:5" ht="12.95" customHeight="1">
      <c r="A51" s="30">
        <v>60</v>
      </c>
      <c r="B51" s="68">
        <f>0.0002*A51^2-0.04*A51+2</f>
        <v>0.32000000000000028</v>
      </c>
      <c r="C51" s="56"/>
      <c r="D51" s="54"/>
      <c r="E51" s="55"/>
    </row>
    <row r="52" spans="1:5" ht="12.95" customHeight="1">
      <c r="A52" s="30">
        <v>70</v>
      </c>
      <c r="B52" s="68">
        <f>0.0002*A52^2-0.04*A52+2</f>
        <v>0.17999999999999972</v>
      </c>
      <c r="C52" s="56"/>
      <c r="D52" s="54"/>
      <c r="E52" s="55"/>
    </row>
    <row r="53" spans="1:5" ht="12.95" customHeight="1">
      <c r="A53" s="30">
        <v>80</v>
      </c>
      <c r="B53" s="68">
        <f>0.0002*A53^2-0.04*A53+2</f>
        <v>7.9999999999999849E-2</v>
      </c>
      <c r="C53" s="56"/>
      <c r="D53" s="54"/>
      <c r="E53" s="55"/>
    </row>
    <row r="54" spans="1:5" ht="12.95" customHeight="1">
      <c r="A54" s="30">
        <v>90</v>
      </c>
      <c r="B54" s="68">
        <f>0.0002*A54^2-0.04*A54+2</f>
        <v>2.0000000000000018E-2</v>
      </c>
      <c r="C54" s="56"/>
      <c r="D54" s="54"/>
      <c r="E54" s="55"/>
    </row>
    <row r="55" spans="1:5" ht="12.95" customHeight="1" thickBot="1">
      <c r="A55" s="69">
        <v>100</v>
      </c>
      <c r="B55" s="70">
        <f>0.0002*A55^2-0.04*A55+2</f>
        <v>0</v>
      </c>
      <c r="C55" s="65"/>
      <c r="D55" s="57"/>
      <c r="E55" s="58"/>
    </row>
    <row r="56" spans="1:5" ht="12.95" customHeight="1" thickTop="1">
      <c r="A56" s="54"/>
      <c r="B56" s="54"/>
      <c r="C56" s="54"/>
      <c r="D56" s="54"/>
      <c r="E56" s="54"/>
    </row>
  </sheetData>
  <mergeCells count="2">
    <mergeCell ref="C7:E7"/>
    <mergeCell ref="C35:E35"/>
  </mergeCells>
  <phoneticPr fontId="5" type="noConversion"/>
  <pageMargins left="0.75" right="0.75" top="1" bottom="1" header="0" footer="0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54"/>
  <sheetViews>
    <sheetView topLeftCell="A37" zoomScale="75" workbookViewId="0">
      <selection activeCell="B33" sqref="B33"/>
    </sheetView>
  </sheetViews>
  <sheetFormatPr baseColWidth="10" defaultColWidth="22.83203125" defaultRowHeight="12.95" customHeight="1"/>
  <cols>
    <col min="1" max="1" width="25.83203125" style="53" customWidth="1"/>
    <col min="2" max="2" width="40.83203125" style="53" customWidth="1"/>
    <col min="3" max="16384" width="22.83203125" style="53"/>
  </cols>
  <sheetData>
    <row r="1" spans="1:5" ht="30" customHeight="1" thickTop="1">
      <c r="A1" s="1" t="s">
        <v>7</v>
      </c>
      <c r="B1" s="2">
        <v>50</v>
      </c>
      <c r="C1" s="3" t="s">
        <v>5</v>
      </c>
      <c r="D1" s="4" t="s">
        <v>33</v>
      </c>
      <c r="E1" s="5" t="s">
        <v>34</v>
      </c>
    </row>
    <row r="2" spans="1:5" ht="30" customHeight="1">
      <c r="A2" s="6" t="s">
        <v>2</v>
      </c>
      <c r="B2" s="7" t="s">
        <v>32</v>
      </c>
      <c r="C2" s="8"/>
      <c r="D2" s="9" t="s">
        <v>35</v>
      </c>
      <c r="E2" s="10" t="s">
        <v>36</v>
      </c>
    </row>
    <row r="3" spans="1:5" ht="30" customHeight="1">
      <c r="A3" s="6" t="s">
        <v>10</v>
      </c>
      <c r="B3" s="7"/>
      <c r="C3" s="8"/>
      <c r="D3" s="11" t="s">
        <v>37</v>
      </c>
      <c r="E3" s="10" t="s">
        <v>38</v>
      </c>
    </row>
    <row r="4" spans="1:5" ht="30" customHeight="1" thickBot="1">
      <c r="A4" s="6" t="s">
        <v>3</v>
      </c>
      <c r="B4" s="7" t="s">
        <v>56</v>
      </c>
      <c r="C4" s="12"/>
      <c r="D4" s="13"/>
      <c r="E4" s="14"/>
    </row>
    <row r="5" spans="1:5" ht="30" customHeight="1">
      <c r="A5" s="6" t="s">
        <v>4</v>
      </c>
      <c r="B5" s="7" t="s">
        <v>57</v>
      </c>
      <c r="C5" s="15" t="s">
        <v>6</v>
      </c>
      <c r="D5" s="16">
        <v>17</v>
      </c>
      <c r="E5" s="17"/>
    </row>
    <row r="6" spans="1:5" ht="30" customHeight="1" thickBot="1">
      <c r="A6" s="18" t="s">
        <v>11</v>
      </c>
      <c r="B6" s="44" t="s">
        <v>62</v>
      </c>
      <c r="C6" s="20" t="s">
        <v>0</v>
      </c>
      <c r="D6" s="21">
        <f>IF(D5&lt;=0,"valor del indicador fuera de rango",IF(D5&lt;=5,0.02*D5^2,IF(D5&lt;=15,-0.02*D5^2+0.4*D5-1,IF(D5&lt;=20,0.02*D5^2-0.8*D5+8,"valor del indicador fuera rango"))))</f>
        <v>0.17999999999999883</v>
      </c>
      <c r="E6" s="22"/>
    </row>
    <row r="7" spans="1:5" ht="30" customHeight="1">
      <c r="A7" s="23" t="s">
        <v>9</v>
      </c>
      <c r="B7" s="24" t="s">
        <v>0</v>
      </c>
      <c r="C7" s="83" t="s">
        <v>8</v>
      </c>
      <c r="D7" s="84"/>
      <c r="E7" s="85"/>
    </row>
    <row r="8" spans="1:5" ht="12.95" customHeight="1">
      <c r="A8" s="27">
        <v>0</v>
      </c>
      <c r="B8" s="72">
        <f t="shared" ref="B8:B13" si="0">0.02*A8^2</f>
        <v>0</v>
      </c>
      <c r="C8" s="54"/>
      <c r="D8" s="54"/>
      <c r="E8" s="55"/>
    </row>
    <row r="9" spans="1:5" ht="12.95" customHeight="1">
      <c r="A9" s="27">
        <v>1</v>
      </c>
      <c r="B9" s="72">
        <f t="shared" si="0"/>
        <v>0.02</v>
      </c>
      <c r="C9" s="56"/>
      <c r="D9" s="54"/>
      <c r="E9" s="55"/>
    </row>
    <row r="10" spans="1:5" ht="12.95" customHeight="1">
      <c r="A10" s="27">
        <v>2</v>
      </c>
      <c r="B10" s="72">
        <f t="shared" si="0"/>
        <v>0.08</v>
      </c>
      <c r="C10" s="56"/>
      <c r="D10" s="54"/>
      <c r="E10" s="55"/>
    </row>
    <row r="11" spans="1:5" ht="12.95" customHeight="1">
      <c r="A11" s="27">
        <v>3</v>
      </c>
      <c r="B11" s="72">
        <f t="shared" si="0"/>
        <v>0.18</v>
      </c>
      <c r="C11" s="56"/>
      <c r="D11" s="54"/>
      <c r="E11" s="55"/>
    </row>
    <row r="12" spans="1:5" ht="12.95" customHeight="1">
      <c r="A12" s="27">
        <v>4</v>
      </c>
      <c r="B12" s="72">
        <f t="shared" si="0"/>
        <v>0.32</v>
      </c>
      <c r="C12" s="56"/>
      <c r="D12" s="54"/>
      <c r="E12" s="55"/>
    </row>
    <row r="13" spans="1:5" ht="12.95" customHeight="1">
      <c r="A13" s="27">
        <v>5</v>
      </c>
      <c r="B13" s="72">
        <f t="shared" si="0"/>
        <v>0.5</v>
      </c>
      <c r="C13" s="56"/>
      <c r="D13" s="54"/>
      <c r="E13" s="55"/>
    </row>
    <row r="14" spans="1:5" ht="12.95" customHeight="1">
      <c r="A14" s="28">
        <v>6</v>
      </c>
      <c r="B14" s="73">
        <f>-0.02*A14^2+0.4*A14-1</f>
        <v>0.68000000000000038</v>
      </c>
      <c r="C14" s="56"/>
      <c r="D14" s="54"/>
      <c r="E14" s="55"/>
    </row>
    <row r="15" spans="1:5" ht="12.95" customHeight="1">
      <c r="A15" s="28">
        <v>7</v>
      </c>
      <c r="B15" s="73">
        <f t="shared" ref="B15:B20" si="1">-0.02*A15^2+0.4*A15-1</f>
        <v>0.82000000000000028</v>
      </c>
      <c r="C15" s="56"/>
      <c r="D15" s="54"/>
      <c r="E15" s="55"/>
    </row>
    <row r="16" spans="1:5" ht="12.95" customHeight="1">
      <c r="A16" s="28">
        <v>8</v>
      </c>
      <c r="B16" s="73">
        <f t="shared" si="1"/>
        <v>0.92000000000000015</v>
      </c>
      <c r="C16" s="56"/>
      <c r="D16" s="54"/>
      <c r="E16" s="55"/>
    </row>
    <row r="17" spans="1:5" ht="12.95" customHeight="1">
      <c r="A17" s="28">
        <v>9</v>
      </c>
      <c r="B17" s="73">
        <f t="shared" si="1"/>
        <v>0.98</v>
      </c>
      <c r="C17" s="56"/>
      <c r="D17" s="54"/>
      <c r="E17" s="55"/>
    </row>
    <row r="18" spans="1:5" ht="12.95" customHeight="1">
      <c r="A18" s="28">
        <v>10</v>
      </c>
      <c r="B18" s="73">
        <f t="shared" si="1"/>
        <v>1</v>
      </c>
      <c r="C18" s="56"/>
      <c r="D18" s="54"/>
      <c r="E18" s="55"/>
    </row>
    <row r="19" spans="1:5" ht="12.95" customHeight="1">
      <c r="A19" s="28">
        <v>11</v>
      </c>
      <c r="B19" s="73">
        <f t="shared" si="1"/>
        <v>0.98000000000000043</v>
      </c>
      <c r="C19" s="56"/>
      <c r="D19" s="54"/>
      <c r="E19" s="55"/>
    </row>
    <row r="20" spans="1:5" ht="12.95" customHeight="1">
      <c r="A20" s="28">
        <v>12</v>
      </c>
      <c r="B20" s="73">
        <f t="shared" si="1"/>
        <v>0.92000000000000082</v>
      </c>
      <c r="C20" s="56"/>
      <c r="D20" s="54"/>
      <c r="E20" s="55"/>
    </row>
    <row r="21" spans="1:5" ht="12.95" customHeight="1">
      <c r="A21" s="30">
        <v>15</v>
      </c>
      <c r="B21" s="74">
        <f>-0.02*A21^2+0.4*A21-1</f>
        <v>0.5</v>
      </c>
      <c r="C21" s="56"/>
      <c r="D21" s="54"/>
      <c r="E21" s="55"/>
    </row>
    <row r="22" spans="1:5" ht="12.95" customHeight="1">
      <c r="A22" s="30">
        <v>16</v>
      </c>
      <c r="B22" s="74">
        <f>0.02*A22^2-0.8*A22+8</f>
        <v>0.3199999999999994</v>
      </c>
      <c r="C22" s="56"/>
      <c r="D22" s="54"/>
      <c r="E22" s="55"/>
    </row>
    <row r="23" spans="1:5" ht="12.95" customHeight="1">
      <c r="A23" s="30">
        <v>17</v>
      </c>
      <c r="B23" s="74">
        <f>0.02*A23^2-0.8*A23+8</f>
        <v>0.17999999999999883</v>
      </c>
      <c r="C23" s="56"/>
      <c r="D23" s="54"/>
      <c r="E23" s="55"/>
    </row>
    <row r="24" spans="1:5" ht="12.95" customHeight="1">
      <c r="A24" s="30">
        <v>18</v>
      </c>
      <c r="B24" s="74">
        <f>0.02*A24^2-0.8*A24+8</f>
        <v>8.0000000000000071E-2</v>
      </c>
      <c r="C24" s="56"/>
      <c r="D24" s="54"/>
      <c r="E24" s="55"/>
    </row>
    <row r="25" spans="1:5" ht="12.95" customHeight="1" thickBot="1">
      <c r="A25" s="69">
        <v>20</v>
      </c>
      <c r="B25" s="75">
        <f>0.02*A25^2-0.8*A25+8</f>
        <v>0</v>
      </c>
      <c r="C25" s="65"/>
      <c r="D25" s="57"/>
      <c r="E25" s="58"/>
    </row>
    <row r="26" spans="1:5" ht="12.95" customHeight="1" thickTop="1"/>
    <row r="27" spans="1:5" ht="12.95" customHeight="1" thickBot="1"/>
    <row r="28" spans="1:5" ht="30" customHeight="1" thickTop="1">
      <c r="A28" s="1" t="s">
        <v>7</v>
      </c>
      <c r="B28" s="2">
        <v>51</v>
      </c>
      <c r="C28" s="3" t="s">
        <v>5</v>
      </c>
      <c r="D28" s="4" t="s">
        <v>40</v>
      </c>
      <c r="E28" s="5" t="s">
        <v>41</v>
      </c>
    </row>
    <row r="29" spans="1:5" ht="30" customHeight="1">
      <c r="A29" s="6" t="s">
        <v>2</v>
      </c>
      <c r="B29" s="7" t="s">
        <v>39</v>
      </c>
      <c r="C29" s="8"/>
      <c r="D29" s="9" t="s">
        <v>42</v>
      </c>
      <c r="E29" s="10" t="s">
        <v>43</v>
      </c>
    </row>
    <row r="30" spans="1:5" ht="30" customHeight="1">
      <c r="A30" s="6" t="s">
        <v>10</v>
      </c>
      <c r="B30" s="7"/>
      <c r="C30" s="8"/>
      <c r="D30" s="11" t="s">
        <v>1</v>
      </c>
      <c r="E30" s="10" t="s">
        <v>44</v>
      </c>
    </row>
    <row r="31" spans="1:5" ht="30" customHeight="1" thickBot="1">
      <c r="A31" s="6" t="s">
        <v>3</v>
      </c>
      <c r="B31" s="7"/>
      <c r="C31" s="12"/>
      <c r="D31" s="13"/>
      <c r="E31" s="14"/>
    </row>
    <row r="32" spans="1:5" ht="30" customHeight="1">
      <c r="A32" s="6" t="s">
        <v>4</v>
      </c>
      <c r="B32" s="7" t="s">
        <v>58</v>
      </c>
      <c r="C32" s="15" t="s">
        <v>6</v>
      </c>
      <c r="D32" s="16">
        <v>180</v>
      </c>
      <c r="E32" s="17"/>
    </row>
    <row r="33" spans="1:5" ht="30" customHeight="1" thickBot="1">
      <c r="A33" s="18" t="s">
        <v>11</v>
      </c>
      <c r="B33" s="44" t="s">
        <v>62</v>
      </c>
      <c r="C33" s="20" t="s">
        <v>0</v>
      </c>
      <c r="D33" s="21">
        <f>IF(D32&lt;0,"valor del indicador fuera de rango",IF(D32&lt;=66.7,-0.0112*D32+1,IF(D32&lt;=100,0.000225*D32^2-0.045*D32+2.25,IF(D32&lt;=200,0,"valor del indicador fuera rango"))))</f>
        <v>0</v>
      </c>
      <c r="E33" s="22"/>
    </row>
    <row r="34" spans="1:5" ht="30" customHeight="1">
      <c r="A34" s="23" t="s">
        <v>9</v>
      </c>
      <c r="B34" s="24" t="s">
        <v>0</v>
      </c>
      <c r="C34" s="83" t="s">
        <v>8</v>
      </c>
      <c r="D34" s="84"/>
      <c r="E34" s="85"/>
    </row>
    <row r="35" spans="1:5" ht="12.95" customHeight="1">
      <c r="A35" s="25">
        <v>0</v>
      </c>
      <c r="B35" s="26">
        <f t="shared" ref="B35:B42" si="2">-0.0112*A35+1</f>
        <v>1</v>
      </c>
      <c r="C35" s="54"/>
      <c r="D35" s="54"/>
      <c r="E35" s="55"/>
    </row>
    <row r="36" spans="1:5" ht="12.95" customHeight="1">
      <c r="A36" s="27">
        <v>10</v>
      </c>
      <c r="B36" s="26">
        <f t="shared" si="2"/>
        <v>0.88800000000000001</v>
      </c>
      <c r="C36" s="56"/>
      <c r="D36" s="54"/>
      <c r="E36" s="55"/>
    </row>
    <row r="37" spans="1:5" ht="12.95" customHeight="1">
      <c r="A37" s="27">
        <v>20</v>
      </c>
      <c r="B37" s="26">
        <f t="shared" si="2"/>
        <v>0.77600000000000002</v>
      </c>
      <c r="C37" s="56"/>
      <c r="D37" s="54"/>
      <c r="E37" s="55"/>
    </row>
    <row r="38" spans="1:5" ht="12.95" customHeight="1">
      <c r="A38" s="27">
        <v>30</v>
      </c>
      <c r="B38" s="26">
        <f t="shared" si="2"/>
        <v>0.66399999999999992</v>
      </c>
      <c r="C38" s="56"/>
      <c r="D38" s="54"/>
      <c r="E38" s="55"/>
    </row>
    <row r="39" spans="1:5" ht="12.95" customHeight="1">
      <c r="A39" s="27">
        <v>40</v>
      </c>
      <c r="B39" s="26">
        <f t="shared" si="2"/>
        <v>0.55200000000000005</v>
      </c>
      <c r="C39" s="56"/>
      <c r="D39" s="54"/>
      <c r="E39" s="55"/>
    </row>
    <row r="40" spans="1:5" ht="12.95" customHeight="1">
      <c r="A40" s="27">
        <v>50</v>
      </c>
      <c r="B40" s="26">
        <f t="shared" si="2"/>
        <v>0.44000000000000006</v>
      </c>
      <c r="C40" s="56"/>
      <c r="D40" s="54"/>
      <c r="E40" s="55"/>
    </row>
    <row r="41" spans="1:5" ht="12.95" customHeight="1">
      <c r="A41" s="27">
        <v>60</v>
      </c>
      <c r="B41" s="26">
        <f t="shared" si="2"/>
        <v>0.32799999999999996</v>
      </c>
      <c r="C41" s="56"/>
      <c r="D41" s="54"/>
      <c r="E41" s="55"/>
    </row>
    <row r="42" spans="1:5" ht="12.95" customHeight="1">
      <c r="A42" s="76">
        <v>66.7</v>
      </c>
      <c r="B42" s="29">
        <f t="shared" si="2"/>
        <v>0.25295999999999996</v>
      </c>
      <c r="C42" s="56"/>
      <c r="D42" s="54"/>
      <c r="E42" s="55"/>
    </row>
    <row r="43" spans="1:5" ht="12.95" customHeight="1">
      <c r="A43" s="28">
        <v>70</v>
      </c>
      <c r="B43" s="29">
        <f>0.000225*A43^2-0.045*A43+2.25</f>
        <v>0.20250000000000012</v>
      </c>
      <c r="C43" s="56"/>
      <c r="D43" s="54"/>
      <c r="E43" s="55"/>
    </row>
    <row r="44" spans="1:5" ht="12.95" customHeight="1">
      <c r="A44" s="28">
        <v>80</v>
      </c>
      <c r="B44" s="29">
        <f>0.000225*A44^2-0.045*A44+2.25</f>
        <v>9.0000000000000302E-2</v>
      </c>
      <c r="C44" s="56"/>
      <c r="D44" s="54"/>
      <c r="E44" s="55"/>
    </row>
    <row r="45" spans="1:5" ht="12.95" customHeight="1">
      <c r="A45" s="28">
        <v>90</v>
      </c>
      <c r="B45" s="29">
        <f>0.000225*A45^2-0.045*A45+2.25</f>
        <v>2.2499999999999964E-2</v>
      </c>
      <c r="C45" s="56"/>
      <c r="D45" s="54"/>
      <c r="E45" s="55"/>
    </row>
    <row r="46" spans="1:5" ht="12.95" customHeight="1">
      <c r="A46" s="28">
        <v>100</v>
      </c>
      <c r="B46" s="29">
        <f>0.000225*A46^2-0.045*A46+2.25</f>
        <v>0</v>
      </c>
      <c r="C46" s="56"/>
      <c r="D46" s="54"/>
      <c r="E46" s="55"/>
    </row>
    <row r="47" spans="1:5" ht="12.95" customHeight="1">
      <c r="A47" s="30">
        <v>110</v>
      </c>
      <c r="B47" s="31">
        <v>0</v>
      </c>
      <c r="C47" s="56"/>
      <c r="D47" s="54"/>
      <c r="E47" s="55"/>
    </row>
    <row r="48" spans="1:5" ht="12.95" customHeight="1">
      <c r="A48" s="30">
        <v>120</v>
      </c>
      <c r="B48" s="31">
        <v>0</v>
      </c>
      <c r="C48" s="56"/>
      <c r="D48" s="54"/>
      <c r="E48" s="55"/>
    </row>
    <row r="49" spans="1:5" ht="12.95" customHeight="1">
      <c r="A49" s="30">
        <v>130</v>
      </c>
      <c r="B49" s="31">
        <v>0</v>
      </c>
      <c r="C49" s="56"/>
      <c r="D49" s="54"/>
      <c r="E49" s="55"/>
    </row>
    <row r="50" spans="1:5" ht="12.95" customHeight="1">
      <c r="A50" s="30">
        <v>140</v>
      </c>
      <c r="B50" s="31">
        <v>0</v>
      </c>
      <c r="C50" s="56"/>
      <c r="D50" s="54"/>
      <c r="E50" s="55"/>
    </row>
    <row r="51" spans="1:5" ht="12.95" customHeight="1">
      <c r="A51" s="30">
        <v>150</v>
      </c>
      <c r="B51" s="31">
        <v>0</v>
      </c>
      <c r="C51" s="56"/>
      <c r="D51" s="54"/>
      <c r="E51" s="55"/>
    </row>
    <row r="52" spans="1:5" ht="12.95" customHeight="1">
      <c r="A52" s="30">
        <v>160</v>
      </c>
      <c r="B52" s="31">
        <v>0</v>
      </c>
      <c r="C52" s="56"/>
      <c r="D52" s="54"/>
      <c r="E52" s="55"/>
    </row>
    <row r="53" spans="1:5" ht="12.95" customHeight="1" thickBot="1">
      <c r="A53" s="69">
        <v>200</v>
      </c>
      <c r="B53" s="64">
        <v>0</v>
      </c>
      <c r="C53" s="65"/>
      <c r="D53" s="57"/>
      <c r="E53" s="58"/>
    </row>
    <row r="54" spans="1:5" ht="12.95" customHeight="1" thickTop="1"/>
  </sheetData>
  <mergeCells count="2">
    <mergeCell ref="C7:E7"/>
    <mergeCell ref="C34:E34"/>
  </mergeCells>
  <phoneticPr fontId="5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dimension ref="A1:E86"/>
  <sheetViews>
    <sheetView topLeftCell="A64" zoomScale="75" workbookViewId="0">
      <selection activeCell="B64" sqref="B64"/>
    </sheetView>
  </sheetViews>
  <sheetFormatPr baseColWidth="10" defaultColWidth="22.83203125" defaultRowHeight="12.95" customHeight="1"/>
  <cols>
    <col min="1" max="1" width="25.83203125" style="53" customWidth="1"/>
    <col min="2" max="2" width="40.83203125" style="53" customWidth="1"/>
    <col min="3" max="16384" width="22.83203125" style="53"/>
  </cols>
  <sheetData>
    <row r="1" spans="1:5" ht="30" customHeight="1" thickTop="1">
      <c r="A1" s="1" t="s">
        <v>7</v>
      </c>
      <c r="B1" s="2">
        <v>52</v>
      </c>
      <c r="C1" s="3" t="s">
        <v>5</v>
      </c>
      <c r="D1" s="4" t="s">
        <v>46</v>
      </c>
      <c r="E1" s="5" t="s">
        <v>48</v>
      </c>
    </row>
    <row r="2" spans="1:5" ht="30" customHeight="1">
      <c r="A2" s="6" t="s">
        <v>2</v>
      </c>
      <c r="B2" s="7" t="s">
        <v>45</v>
      </c>
      <c r="C2" s="8"/>
      <c r="D2" s="9" t="s">
        <v>47</v>
      </c>
      <c r="E2" s="10" t="s">
        <v>28</v>
      </c>
    </row>
    <row r="3" spans="1:5" ht="30" customHeight="1">
      <c r="A3" s="6" t="s">
        <v>10</v>
      </c>
      <c r="B3" s="7"/>
      <c r="C3" s="8"/>
      <c r="D3" s="11" t="s">
        <v>46</v>
      </c>
      <c r="E3" s="10" t="s">
        <v>30</v>
      </c>
    </row>
    <row r="4" spans="1:5" ht="30" customHeight="1" thickBot="1">
      <c r="A4" s="6" t="s">
        <v>3</v>
      </c>
      <c r="B4" s="7"/>
      <c r="C4" s="12"/>
      <c r="D4" s="13"/>
      <c r="E4" s="14"/>
    </row>
    <row r="5" spans="1:5" ht="30" customHeight="1">
      <c r="A5" s="6" t="s">
        <v>4</v>
      </c>
      <c r="B5" s="7" t="s">
        <v>59</v>
      </c>
      <c r="C5" s="15" t="s">
        <v>6</v>
      </c>
      <c r="D5" s="16">
        <v>-30</v>
      </c>
      <c r="E5" s="17"/>
    </row>
    <row r="6" spans="1:5" ht="30" customHeight="1" thickBot="1">
      <c r="A6" s="18" t="s">
        <v>11</v>
      </c>
      <c r="B6" s="19"/>
      <c r="C6" s="20" t="s">
        <v>0</v>
      </c>
      <c r="D6" s="21">
        <f>IF(D5&lt;-100,"valor del indicador fuera de rango",IF(D5&lt;=-50,0.0002*D5^2+0.04*D5+2,IF(D5&lt;=50,-0.0002*D5^2+1,IF(D5&lt;=100,0.0002*D5^2-0.04*D5+2,IF(D5&gt;100,"valor del indicador fuera rango")))))</f>
        <v>0.82</v>
      </c>
      <c r="E6" s="22"/>
    </row>
    <row r="7" spans="1:5" ht="30" customHeight="1">
      <c r="A7" s="23" t="s">
        <v>9</v>
      </c>
      <c r="B7" s="24" t="s">
        <v>0</v>
      </c>
      <c r="C7" s="83" t="s">
        <v>8</v>
      </c>
      <c r="D7" s="84"/>
      <c r="E7" s="85"/>
    </row>
    <row r="8" spans="1:5" ht="12.95" customHeight="1">
      <c r="A8" s="25">
        <v>-100</v>
      </c>
      <c r="B8" s="26">
        <f t="shared" ref="B8:B13" si="0">0.0002*A8^2+0.04*A8+2</f>
        <v>0</v>
      </c>
      <c r="C8" s="54"/>
      <c r="D8" s="54"/>
      <c r="E8" s="55"/>
    </row>
    <row r="9" spans="1:5" ht="12.95" customHeight="1">
      <c r="A9" s="27">
        <v>-90</v>
      </c>
      <c r="B9" s="26">
        <f t="shared" si="0"/>
        <v>2.0000000000000018E-2</v>
      </c>
      <c r="C9" s="56"/>
      <c r="D9" s="54"/>
      <c r="E9" s="55"/>
    </row>
    <row r="10" spans="1:5" ht="12.95" customHeight="1">
      <c r="A10" s="27">
        <v>-80</v>
      </c>
      <c r="B10" s="26">
        <f t="shared" si="0"/>
        <v>7.9999999999999849E-2</v>
      </c>
      <c r="C10" s="56"/>
      <c r="D10" s="54"/>
      <c r="E10" s="55"/>
    </row>
    <row r="11" spans="1:5" ht="12.95" customHeight="1">
      <c r="A11" s="27">
        <v>-70</v>
      </c>
      <c r="B11" s="26">
        <f t="shared" si="0"/>
        <v>0.17999999999999972</v>
      </c>
      <c r="C11" s="56"/>
      <c r="D11" s="54"/>
      <c r="E11" s="55"/>
    </row>
    <row r="12" spans="1:5" ht="12.95" customHeight="1">
      <c r="A12" s="27">
        <v>-60</v>
      </c>
      <c r="B12" s="26">
        <f t="shared" si="0"/>
        <v>0.32000000000000028</v>
      </c>
      <c r="C12" s="56"/>
      <c r="D12" s="54"/>
      <c r="E12" s="55"/>
    </row>
    <row r="13" spans="1:5" ht="12.95" customHeight="1">
      <c r="A13" s="27">
        <v>-50</v>
      </c>
      <c r="B13" s="26">
        <f t="shared" si="0"/>
        <v>0.5</v>
      </c>
      <c r="C13" s="56"/>
      <c r="D13" s="54"/>
      <c r="E13" s="55"/>
    </row>
    <row r="14" spans="1:5" ht="12.95" customHeight="1">
      <c r="A14" s="28">
        <v>-40</v>
      </c>
      <c r="B14" s="29">
        <f>-0.0002*A14^2+1</f>
        <v>0.67999999999999994</v>
      </c>
      <c r="C14" s="56"/>
      <c r="D14" s="54"/>
      <c r="E14" s="55"/>
    </row>
    <row r="15" spans="1:5" ht="12.95" customHeight="1">
      <c r="A15" s="28">
        <v>-30</v>
      </c>
      <c r="B15" s="29">
        <f t="shared" ref="B15:B21" si="1">-0.0002*A15^2+1</f>
        <v>0.82</v>
      </c>
      <c r="C15" s="56"/>
      <c r="D15" s="54"/>
      <c r="E15" s="55"/>
    </row>
    <row r="16" spans="1:5" ht="12.95" customHeight="1">
      <c r="A16" s="28">
        <v>-20</v>
      </c>
      <c r="B16" s="29">
        <f t="shared" si="1"/>
        <v>0.92</v>
      </c>
      <c r="C16" s="56"/>
      <c r="D16" s="54"/>
      <c r="E16" s="55"/>
    </row>
    <row r="17" spans="1:5" ht="12.95" customHeight="1">
      <c r="A17" s="28">
        <v>-10</v>
      </c>
      <c r="B17" s="29">
        <f>-0.0002*A17^2+1</f>
        <v>0.98</v>
      </c>
      <c r="C17" s="56"/>
      <c r="D17" s="54"/>
      <c r="E17" s="55"/>
    </row>
    <row r="18" spans="1:5" ht="12.95" customHeight="1">
      <c r="A18" s="28">
        <v>0</v>
      </c>
      <c r="B18" s="29">
        <f t="shared" si="1"/>
        <v>1</v>
      </c>
      <c r="C18" s="56"/>
      <c r="D18" s="54"/>
      <c r="E18" s="55"/>
    </row>
    <row r="19" spans="1:5" ht="12.95" customHeight="1">
      <c r="A19" s="28">
        <v>10</v>
      </c>
      <c r="B19" s="29">
        <f t="shared" si="1"/>
        <v>0.98</v>
      </c>
      <c r="C19" s="56"/>
      <c r="D19" s="54"/>
      <c r="E19" s="55"/>
    </row>
    <row r="20" spans="1:5" ht="12.95" customHeight="1">
      <c r="A20" s="28">
        <v>20</v>
      </c>
      <c r="B20" s="29">
        <f>-0.0002*A20^2+1</f>
        <v>0.92</v>
      </c>
      <c r="C20" s="56"/>
      <c r="D20" s="54"/>
      <c r="E20" s="55"/>
    </row>
    <row r="21" spans="1:5" ht="12.95" customHeight="1">
      <c r="A21" s="28">
        <v>40</v>
      </c>
      <c r="B21" s="29">
        <f t="shared" si="1"/>
        <v>0.67999999999999994</v>
      </c>
      <c r="C21" s="56"/>
      <c r="D21" s="54"/>
      <c r="E21" s="55"/>
    </row>
    <row r="22" spans="1:5" ht="12.95" customHeight="1">
      <c r="A22" s="28">
        <v>50</v>
      </c>
      <c r="B22" s="29">
        <f>-0.0002*A22^2+1</f>
        <v>0.5</v>
      </c>
      <c r="C22" s="56"/>
      <c r="D22" s="54"/>
      <c r="E22" s="55"/>
    </row>
    <row r="23" spans="1:5" ht="12.95" customHeight="1">
      <c r="A23" s="30">
        <v>60</v>
      </c>
      <c r="B23" s="31">
        <f>0.0002*A23^2-0.04*A23+2</f>
        <v>0.32000000000000028</v>
      </c>
      <c r="C23" s="56"/>
      <c r="D23" s="54"/>
      <c r="E23" s="55"/>
    </row>
    <row r="24" spans="1:5" ht="12.95" customHeight="1">
      <c r="A24" s="30">
        <v>70</v>
      </c>
      <c r="B24" s="31">
        <f>0.0002*A24^2-0.04*A24+2</f>
        <v>0.17999999999999972</v>
      </c>
      <c r="C24" s="56"/>
      <c r="D24" s="54"/>
      <c r="E24" s="55"/>
    </row>
    <row r="25" spans="1:5" ht="12.95" customHeight="1" thickBot="1">
      <c r="A25" s="30">
        <v>80</v>
      </c>
      <c r="B25" s="31">
        <f>0.0002*A25^2-0.04*A25+2</f>
        <v>7.9999999999999849E-2</v>
      </c>
      <c r="C25" s="65"/>
      <c r="D25" s="57"/>
      <c r="E25" s="58"/>
    </row>
    <row r="26" spans="1:5" ht="12.95" customHeight="1" thickTop="1">
      <c r="A26" s="30">
        <v>90</v>
      </c>
      <c r="B26" s="31">
        <f>0.0002*A26^2-0.04*A26+2</f>
        <v>2.0000000000000018E-2</v>
      </c>
      <c r="C26" s="54"/>
      <c r="D26" s="54"/>
      <c r="E26" s="55"/>
    </row>
    <row r="27" spans="1:5" ht="12.95" customHeight="1" thickBot="1">
      <c r="A27" s="69">
        <v>100</v>
      </c>
      <c r="B27" s="64">
        <f>0.0002*A27^2-0.04*A27+2</f>
        <v>0</v>
      </c>
      <c r="C27" s="57"/>
      <c r="D27" s="57"/>
      <c r="E27" s="58"/>
    </row>
    <row r="28" spans="1:5" ht="12.95" customHeight="1" thickTop="1"/>
    <row r="29" spans="1:5" ht="12.95" customHeight="1" thickBot="1"/>
    <row r="30" spans="1:5" ht="30" customHeight="1" thickTop="1">
      <c r="A30" s="1" t="s">
        <v>7</v>
      </c>
      <c r="B30" s="2">
        <v>53</v>
      </c>
      <c r="C30" s="3" t="s">
        <v>5</v>
      </c>
      <c r="D30" s="4" t="s">
        <v>46</v>
      </c>
      <c r="E30" s="5" t="s">
        <v>48</v>
      </c>
    </row>
    <row r="31" spans="1:5" ht="30" customHeight="1">
      <c r="A31" s="6" t="s">
        <v>2</v>
      </c>
      <c r="B31" s="7" t="s">
        <v>49</v>
      </c>
      <c r="C31" s="8"/>
      <c r="D31" s="9" t="s">
        <v>47</v>
      </c>
      <c r="E31" s="10" t="s">
        <v>28</v>
      </c>
    </row>
    <row r="32" spans="1:5" ht="30" customHeight="1">
      <c r="A32" s="6" t="s">
        <v>10</v>
      </c>
      <c r="B32" s="7"/>
      <c r="C32" s="8"/>
      <c r="D32" s="11" t="s">
        <v>46</v>
      </c>
      <c r="E32" s="10" t="s">
        <v>30</v>
      </c>
    </row>
    <row r="33" spans="1:5" ht="30" customHeight="1" thickBot="1">
      <c r="A33" s="6" t="s">
        <v>3</v>
      </c>
      <c r="B33" s="7"/>
      <c r="C33" s="12"/>
      <c r="D33" s="13"/>
      <c r="E33" s="14"/>
    </row>
    <row r="34" spans="1:5" ht="30" customHeight="1">
      <c r="A34" s="6" t="s">
        <v>4</v>
      </c>
      <c r="B34" s="7" t="s">
        <v>59</v>
      </c>
      <c r="C34" s="15" t="s">
        <v>6</v>
      </c>
      <c r="D34" s="16">
        <v>-30</v>
      </c>
      <c r="E34" s="17"/>
    </row>
    <row r="35" spans="1:5" ht="30" customHeight="1" thickBot="1">
      <c r="A35" s="18" t="s">
        <v>11</v>
      </c>
      <c r="B35" s="44" t="s">
        <v>62</v>
      </c>
      <c r="C35" s="20" t="s">
        <v>0</v>
      </c>
      <c r="D35" s="21">
        <f>IF(D34&lt;-100,"valor del indicador fuera de rango",IF(D34&lt;=-50,0.0002*D34^2+0.04*D34+2,IF(D34&lt;=50,-0.0002*D34^2+1,IF(D34&lt;=100,0.0002*D34^2-0.04*D34+2,IF(D34&gt;100,"valor del indicador fuera rango")))))</f>
        <v>0.82</v>
      </c>
      <c r="E35" s="22"/>
    </row>
    <row r="36" spans="1:5" ht="30" customHeight="1">
      <c r="A36" s="23" t="s">
        <v>9</v>
      </c>
      <c r="B36" s="24" t="s">
        <v>0</v>
      </c>
      <c r="C36" s="83" t="s">
        <v>8</v>
      </c>
      <c r="D36" s="84"/>
      <c r="E36" s="85"/>
    </row>
    <row r="37" spans="1:5" ht="12.95" customHeight="1">
      <c r="A37" s="25">
        <v>-100</v>
      </c>
      <c r="B37" s="26">
        <f t="shared" ref="B37:B42" si="2">0.0002*A37^2+0.04*A37+2</f>
        <v>0</v>
      </c>
      <c r="C37" s="54"/>
      <c r="D37" s="54"/>
      <c r="E37" s="55"/>
    </row>
    <row r="38" spans="1:5" ht="12.95" customHeight="1">
      <c r="A38" s="27">
        <v>-90</v>
      </c>
      <c r="B38" s="26">
        <f t="shared" si="2"/>
        <v>2.0000000000000018E-2</v>
      </c>
      <c r="C38" s="56"/>
      <c r="D38" s="54"/>
      <c r="E38" s="55"/>
    </row>
    <row r="39" spans="1:5" ht="12.95" customHeight="1">
      <c r="A39" s="27">
        <v>-80</v>
      </c>
      <c r="B39" s="26">
        <f t="shared" si="2"/>
        <v>7.9999999999999849E-2</v>
      </c>
      <c r="C39" s="56"/>
      <c r="D39" s="54"/>
      <c r="E39" s="55"/>
    </row>
    <row r="40" spans="1:5" ht="12.95" customHeight="1">
      <c r="A40" s="27">
        <v>-70</v>
      </c>
      <c r="B40" s="26">
        <f t="shared" si="2"/>
        <v>0.17999999999999972</v>
      </c>
      <c r="C40" s="56"/>
      <c r="D40" s="54"/>
      <c r="E40" s="55"/>
    </row>
    <row r="41" spans="1:5" ht="12.95" customHeight="1">
      <c r="A41" s="27">
        <v>-60</v>
      </c>
      <c r="B41" s="26">
        <f t="shared" si="2"/>
        <v>0.32000000000000028</v>
      </c>
      <c r="C41" s="56"/>
      <c r="D41" s="54"/>
      <c r="E41" s="55"/>
    </row>
    <row r="42" spans="1:5" ht="12.95" customHeight="1">
      <c r="A42" s="27">
        <v>-50</v>
      </c>
      <c r="B42" s="26">
        <f t="shared" si="2"/>
        <v>0.5</v>
      </c>
      <c r="C42" s="56"/>
      <c r="D42" s="54"/>
      <c r="E42" s="55"/>
    </row>
    <row r="43" spans="1:5" ht="12.95" customHeight="1">
      <c r="A43" s="28">
        <v>-40</v>
      </c>
      <c r="B43" s="29">
        <f>-0.0002*A43^2+1</f>
        <v>0.67999999999999994</v>
      </c>
      <c r="C43" s="56"/>
      <c r="D43" s="54"/>
      <c r="E43" s="55"/>
    </row>
    <row r="44" spans="1:5" ht="12.95" customHeight="1">
      <c r="A44" s="28">
        <v>-30</v>
      </c>
      <c r="B44" s="29">
        <f t="shared" ref="B44:B50" si="3">-0.0002*A44^2+1</f>
        <v>0.82</v>
      </c>
      <c r="C44" s="56"/>
      <c r="D44" s="54"/>
      <c r="E44" s="55"/>
    </row>
    <row r="45" spans="1:5" ht="12.95" customHeight="1">
      <c r="A45" s="28">
        <v>-20</v>
      </c>
      <c r="B45" s="29">
        <f t="shared" si="3"/>
        <v>0.92</v>
      </c>
      <c r="C45" s="56"/>
      <c r="D45" s="54"/>
      <c r="E45" s="55"/>
    </row>
    <row r="46" spans="1:5" ht="12.95" customHeight="1">
      <c r="A46" s="28">
        <v>-10</v>
      </c>
      <c r="B46" s="29">
        <f>-0.0002*A46^2+1</f>
        <v>0.98</v>
      </c>
      <c r="C46" s="56"/>
      <c r="D46" s="54"/>
      <c r="E46" s="55"/>
    </row>
    <row r="47" spans="1:5" ht="12.95" customHeight="1">
      <c r="A47" s="28">
        <v>0</v>
      </c>
      <c r="B47" s="29">
        <f t="shared" si="3"/>
        <v>1</v>
      </c>
      <c r="C47" s="56"/>
      <c r="D47" s="54"/>
      <c r="E47" s="55"/>
    </row>
    <row r="48" spans="1:5" ht="12.95" customHeight="1">
      <c r="A48" s="28">
        <v>10</v>
      </c>
      <c r="B48" s="29">
        <f t="shared" si="3"/>
        <v>0.98</v>
      </c>
      <c r="C48" s="56"/>
      <c r="D48" s="54"/>
      <c r="E48" s="55"/>
    </row>
    <row r="49" spans="1:5" ht="12.95" customHeight="1">
      <c r="A49" s="28">
        <v>20</v>
      </c>
      <c r="B49" s="29">
        <f>-0.0002*A49^2+1</f>
        <v>0.92</v>
      </c>
      <c r="C49" s="56"/>
      <c r="D49" s="54"/>
      <c r="E49" s="55"/>
    </row>
    <row r="50" spans="1:5" ht="12.95" customHeight="1">
      <c r="A50" s="28">
        <v>40</v>
      </c>
      <c r="B50" s="29">
        <f t="shared" si="3"/>
        <v>0.67999999999999994</v>
      </c>
      <c r="C50" s="56"/>
      <c r="D50" s="54"/>
      <c r="E50" s="55"/>
    </row>
    <row r="51" spans="1:5" ht="12.95" customHeight="1">
      <c r="A51" s="28">
        <v>50</v>
      </c>
      <c r="B51" s="29">
        <f>-0.0002*A51^2+1</f>
        <v>0.5</v>
      </c>
      <c r="C51" s="56"/>
      <c r="D51" s="54"/>
      <c r="E51" s="55"/>
    </row>
    <row r="52" spans="1:5" ht="12.95" customHeight="1">
      <c r="A52" s="30">
        <v>60</v>
      </c>
      <c r="B52" s="31">
        <f>0.0002*A52^2-0.04*A52+2</f>
        <v>0.32000000000000028</v>
      </c>
      <c r="C52" s="56"/>
      <c r="D52" s="54"/>
      <c r="E52" s="55"/>
    </row>
    <row r="53" spans="1:5" ht="12.95" customHeight="1">
      <c r="A53" s="30">
        <v>70</v>
      </c>
      <c r="B53" s="31">
        <f>0.0002*A53^2-0.04*A53+2</f>
        <v>0.17999999999999972</v>
      </c>
      <c r="C53" s="56"/>
      <c r="D53" s="54"/>
      <c r="E53" s="55"/>
    </row>
    <row r="54" spans="1:5" ht="12.95" customHeight="1">
      <c r="A54" s="30">
        <v>80</v>
      </c>
      <c r="B54" s="31">
        <f>0.0002*A54^2-0.04*A54+2</f>
        <v>7.9999999999999849E-2</v>
      </c>
      <c r="C54" s="56"/>
      <c r="D54" s="54"/>
      <c r="E54" s="55"/>
    </row>
    <row r="55" spans="1:5" ht="12.95" customHeight="1">
      <c r="A55" s="30">
        <v>90</v>
      </c>
      <c r="B55" s="31">
        <f>0.0002*A55^2-0.04*A55+2</f>
        <v>2.0000000000000018E-2</v>
      </c>
      <c r="C55" s="56"/>
      <c r="D55" s="54"/>
      <c r="E55" s="55"/>
    </row>
    <row r="56" spans="1:5" ht="12.95" customHeight="1" thickBot="1">
      <c r="A56" s="69">
        <v>100</v>
      </c>
      <c r="B56" s="64">
        <f>0.0002*A56^2-0.04*A56+2</f>
        <v>0</v>
      </c>
      <c r="C56" s="65"/>
      <c r="D56" s="57"/>
      <c r="E56" s="58"/>
    </row>
    <row r="57" spans="1:5" ht="12.95" customHeight="1" thickTop="1"/>
    <row r="58" spans="1:5" ht="12.95" customHeight="1" thickBot="1"/>
    <row r="59" spans="1:5" ht="30" customHeight="1" thickTop="1">
      <c r="A59" s="1" t="s">
        <v>7</v>
      </c>
      <c r="B59" s="2">
        <v>54</v>
      </c>
      <c r="C59" s="3" t="s">
        <v>5</v>
      </c>
      <c r="D59" s="4" t="s">
        <v>46</v>
      </c>
      <c r="E59" s="5" t="s">
        <v>48</v>
      </c>
    </row>
    <row r="60" spans="1:5" ht="30" customHeight="1">
      <c r="A60" s="6" t="s">
        <v>2</v>
      </c>
      <c r="B60" s="7" t="s">
        <v>49</v>
      </c>
      <c r="C60" s="8"/>
      <c r="D60" s="9" t="s">
        <v>47</v>
      </c>
      <c r="E60" s="10" t="s">
        <v>28</v>
      </c>
    </row>
    <row r="61" spans="1:5" ht="30" customHeight="1">
      <c r="A61" s="6" t="s">
        <v>10</v>
      </c>
      <c r="B61" s="7"/>
      <c r="C61" s="8"/>
      <c r="D61" s="11" t="s">
        <v>46</v>
      </c>
      <c r="E61" s="10" t="s">
        <v>30</v>
      </c>
    </row>
    <row r="62" spans="1:5" ht="30" customHeight="1" thickBot="1">
      <c r="A62" s="6" t="s">
        <v>3</v>
      </c>
      <c r="B62" s="7"/>
      <c r="C62" s="12"/>
      <c r="D62" s="13"/>
      <c r="E62" s="14"/>
    </row>
    <row r="63" spans="1:5" ht="30" customHeight="1">
      <c r="A63" s="6" t="s">
        <v>4</v>
      </c>
      <c r="B63" s="7" t="s">
        <v>59</v>
      </c>
      <c r="C63" s="15" t="s">
        <v>6</v>
      </c>
      <c r="D63" s="16">
        <v>-30</v>
      </c>
      <c r="E63" s="17"/>
    </row>
    <row r="64" spans="1:5" ht="30" customHeight="1" thickBot="1">
      <c r="A64" s="18" t="s">
        <v>11</v>
      </c>
      <c r="B64" s="44" t="s">
        <v>62</v>
      </c>
      <c r="C64" s="20" t="s">
        <v>0</v>
      </c>
      <c r="D64" s="21">
        <f>IF(D63&lt;-100,"valor del indicador fuera de rango",IF(D63&lt;=-50,0.0002*D63^2+0.04*D63+2,IF(D63&lt;=50,-0.0002*D63^2+1,IF(D63&lt;=100,0.0002*D63^2-0.04*D63+2,IF(D63&gt;100,"valor del indicador fuera rango")))))</f>
        <v>0.82</v>
      </c>
      <c r="E64" s="22"/>
    </row>
    <row r="65" spans="1:5" ht="30" customHeight="1">
      <c r="A65" s="23" t="s">
        <v>9</v>
      </c>
      <c r="B65" s="24" t="s">
        <v>0</v>
      </c>
      <c r="C65" s="83" t="s">
        <v>8</v>
      </c>
      <c r="D65" s="84"/>
      <c r="E65" s="85"/>
    </row>
    <row r="66" spans="1:5" ht="12.95" customHeight="1">
      <c r="A66" s="25">
        <v>-100</v>
      </c>
      <c r="B66" s="26">
        <f t="shared" ref="B66:B71" si="4">0.0002*A66^2+0.04*A66+2</f>
        <v>0</v>
      </c>
      <c r="C66" s="54"/>
      <c r="D66" s="54"/>
      <c r="E66" s="55"/>
    </row>
    <row r="67" spans="1:5" ht="12.95" customHeight="1">
      <c r="A67" s="27">
        <v>-90</v>
      </c>
      <c r="B67" s="26">
        <f t="shared" si="4"/>
        <v>2.0000000000000018E-2</v>
      </c>
      <c r="C67" s="56"/>
      <c r="D67" s="54"/>
      <c r="E67" s="55"/>
    </row>
    <row r="68" spans="1:5" ht="12.95" customHeight="1">
      <c r="A68" s="27">
        <v>-80</v>
      </c>
      <c r="B68" s="26">
        <f t="shared" si="4"/>
        <v>7.9999999999999849E-2</v>
      </c>
      <c r="C68" s="56"/>
      <c r="D68" s="54"/>
      <c r="E68" s="55"/>
    </row>
    <row r="69" spans="1:5" ht="12.95" customHeight="1">
      <c r="A69" s="27">
        <v>-70</v>
      </c>
      <c r="B69" s="26">
        <f t="shared" si="4"/>
        <v>0.17999999999999972</v>
      </c>
      <c r="C69" s="56"/>
      <c r="D69" s="54"/>
      <c r="E69" s="55"/>
    </row>
    <row r="70" spans="1:5" ht="12.95" customHeight="1">
      <c r="A70" s="27">
        <v>-60</v>
      </c>
      <c r="B70" s="26">
        <f t="shared" si="4"/>
        <v>0.32000000000000028</v>
      </c>
      <c r="C70" s="56"/>
      <c r="D70" s="54"/>
      <c r="E70" s="55"/>
    </row>
    <row r="71" spans="1:5" ht="12.95" customHeight="1">
      <c r="A71" s="27">
        <v>-50</v>
      </c>
      <c r="B71" s="26">
        <f t="shared" si="4"/>
        <v>0.5</v>
      </c>
      <c r="C71" s="56"/>
      <c r="D71" s="54"/>
      <c r="E71" s="55"/>
    </row>
    <row r="72" spans="1:5" ht="12.95" customHeight="1">
      <c r="A72" s="28">
        <v>-40</v>
      </c>
      <c r="B72" s="29">
        <f>-0.0002*A72^2+1</f>
        <v>0.67999999999999994</v>
      </c>
      <c r="C72" s="56"/>
      <c r="D72" s="54"/>
      <c r="E72" s="55"/>
    </row>
    <row r="73" spans="1:5" ht="12.95" customHeight="1">
      <c r="A73" s="28">
        <v>-30</v>
      </c>
      <c r="B73" s="29">
        <f t="shared" ref="B73:B79" si="5">-0.0002*A73^2+1</f>
        <v>0.82</v>
      </c>
      <c r="C73" s="56"/>
      <c r="D73" s="54"/>
      <c r="E73" s="55"/>
    </row>
    <row r="74" spans="1:5" ht="12.95" customHeight="1">
      <c r="A74" s="28">
        <v>-20</v>
      </c>
      <c r="B74" s="29">
        <f t="shared" si="5"/>
        <v>0.92</v>
      </c>
      <c r="C74" s="56"/>
      <c r="D74" s="54"/>
      <c r="E74" s="55"/>
    </row>
    <row r="75" spans="1:5" ht="12.95" customHeight="1">
      <c r="A75" s="28">
        <v>-10</v>
      </c>
      <c r="B75" s="29">
        <f>-0.0002*A75^2+1</f>
        <v>0.98</v>
      </c>
      <c r="C75" s="56"/>
      <c r="D75" s="54"/>
      <c r="E75" s="55"/>
    </row>
    <row r="76" spans="1:5" ht="12.95" customHeight="1">
      <c r="A76" s="28">
        <v>0</v>
      </c>
      <c r="B76" s="29">
        <f t="shared" si="5"/>
        <v>1</v>
      </c>
      <c r="C76" s="56"/>
      <c r="D76" s="54"/>
      <c r="E76" s="55"/>
    </row>
    <row r="77" spans="1:5" ht="12.95" customHeight="1">
      <c r="A77" s="28">
        <v>10</v>
      </c>
      <c r="B77" s="29">
        <f t="shared" si="5"/>
        <v>0.98</v>
      </c>
      <c r="C77" s="56"/>
      <c r="D77" s="54"/>
      <c r="E77" s="55"/>
    </row>
    <row r="78" spans="1:5" ht="12.95" customHeight="1">
      <c r="A78" s="28">
        <v>20</v>
      </c>
      <c r="B78" s="29">
        <f>-0.0002*A78^2+1</f>
        <v>0.92</v>
      </c>
      <c r="C78" s="56"/>
      <c r="D78" s="54"/>
      <c r="E78" s="55"/>
    </row>
    <row r="79" spans="1:5" ht="12.95" customHeight="1">
      <c r="A79" s="28">
        <v>40</v>
      </c>
      <c r="B79" s="29">
        <f t="shared" si="5"/>
        <v>0.67999999999999994</v>
      </c>
      <c r="C79" s="56"/>
      <c r="D79" s="54"/>
      <c r="E79" s="55"/>
    </row>
    <row r="80" spans="1:5" ht="12.95" customHeight="1">
      <c r="A80" s="28">
        <v>50</v>
      </c>
      <c r="B80" s="29">
        <f>-0.0002*A80^2+1</f>
        <v>0.5</v>
      </c>
      <c r="C80" s="56"/>
      <c r="D80" s="54"/>
      <c r="E80" s="55"/>
    </row>
    <row r="81" spans="1:5" ht="12.95" customHeight="1">
      <c r="A81" s="30">
        <v>60</v>
      </c>
      <c r="B81" s="31">
        <f>0.0002*A81^2-0.04*A81+2</f>
        <v>0.32000000000000028</v>
      </c>
      <c r="C81" s="56"/>
      <c r="D81" s="54"/>
      <c r="E81" s="55"/>
    </row>
    <row r="82" spans="1:5" ht="12.95" customHeight="1">
      <c r="A82" s="30">
        <v>70</v>
      </c>
      <c r="B82" s="31">
        <f>0.0002*A82^2-0.04*A82+2</f>
        <v>0.17999999999999972</v>
      </c>
      <c r="C82" s="56"/>
      <c r="D82" s="54"/>
      <c r="E82" s="55"/>
    </row>
    <row r="83" spans="1:5" ht="12.95" customHeight="1">
      <c r="A83" s="30">
        <v>80</v>
      </c>
      <c r="B83" s="31">
        <f>0.0002*A83^2-0.04*A83+2</f>
        <v>7.9999999999999849E-2</v>
      </c>
      <c r="C83" s="56"/>
      <c r="D83" s="54"/>
      <c r="E83" s="55"/>
    </row>
    <row r="84" spans="1:5" ht="12.95" customHeight="1">
      <c r="A84" s="30">
        <v>90</v>
      </c>
      <c r="B84" s="31">
        <f>0.0002*A84^2-0.04*A84+2</f>
        <v>2.0000000000000018E-2</v>
      </c>
      <c r="C84" s="56"/>
      <c r="D84" s="54"/>
      <c r="E84" s="55"/>
    </row>
    <row r="85" spans="1:5" ht="12.95" customHeight="1" thickBot="1">
      <c r="A85" s="69">
        <v>100</v>
      </c>
      <c r="B85" s="64">
        <f>0.0002*A85^2-0.04*A85+2</f>
        <v>0</v>
      </c>
      <c r="C85" s="65"/>
      <c r="D85" s="57"/>
      <c r="E85" s="58"/>
    </row>
    <row r="86" spans="1:5" ht="12.95" customHeight="1" thickTop="1"/>
  </sheetData>
  <mergeCells count="3">
    <mergeCell ref="C7:E7"/>
    <mergeCell ref="C36:E36"/>
    <mergeCell ref="C65:E65"/>
  </mergeCells>
  <phoneticPr fontId="5" type="noConversion"/>
  <pageMargins left="0.75" right="0.75" top="1" bottom="1" header="0" footer="0"/>
  <pageSetup paperSize="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E28"/>
  <sheetViews>
    <sheetView workbookViewId="0">
      <selection activeCell="B4" sqref="B4"/>
    </sheetView>
  </sheetViews>
  <sheetFormatPr baseColWidth="10" defaultColWidth="22.83203125" defaultRowHeight="12.95" customHeight="1"/>
  <cols>
    <col min="1" max="1" width="25.83203125" style="46" customWidth="1"/>
    <col min="2" max="2" width="40.83203125" style="46" customWidth="1"/>
    <col min="3" max="16384" width="22.83203125" style="46"/>
  </cols>
  <sheetData>
    <row r="1" spans="1:5" ht="30" customHeight="1" thickTop="1">
      <c r="A1" s="1" t="s">
        <v>7</v>
      </c>
      <c r="B1" s="32">
        <v>55</v>
      </c>
      <c r="C1" s="3" t="s">
        <v>5</v>
      </c>
      <c r="D1" s="33" t="s">
        <v>20</v>
      </c>
      <c r="E1" s="34" t="s">
        <v>22</v>
      </c>
    </row>
    <row r="2" spans="1:5" ht="30" customHeight="1">
      <c r="A2" s="6" t="s">
        <v>2</v>
      </c>
      <c r="B2" s="35" t="s">
        <v>19</v>
      </c>
      <c r="C2" s="36"/>
      <c r="D2" s="37" t="s">
        <v>21</v>
      </c>
      <c r="E2" s="38" t="s">
        <v>23</v>
      </c>
    </row>
    <row r="3" spans="1:5" ht="30" customHeight="1">
      <c r="A3" s="6" t="s">
        <v>10</v>
      </c>
      <c r="B3" s="35"/>
      <c r="C3" s="36"/>
      <c r="D3" s="39"/>
      <c r="E3" s="38"/>
    </row>
    <row r="4" spans="1:5" ht="30" customHeight="1" thickBot="1">
      <c r="A4" s="6" t="s">
        <v>3</v>
      </c>
      <c r="B4" s="35"/>
      <c r="C4" s="40"/>
      <c r="D4" s="41"/>
      <c r="E4" s="42"/>
    </row>
    <row r="5" spans="1:5" ht="30" customHeight="1">
      <c r="A5" s="6" t="s">
        <v>4</v>
      </c>
      <c r="B5" s="35" t="s">
        <v>60</v>
      </c>
      <c r="C5" s="15" t="s">
        <v>6</v>
      </c>
      <c r="D5" s="16">
        <v>3</v>
      </c>
      <c r="E5" s="43"/>
    </row>
    <row r="6" spans="1:5" ht="30" customHeight="1" thickBot="1">
      <c r="A6" s="18" t="s">
        <v>11</v>
      </c>
      <c r="B6" s="44" t="s">
        <v>61</v>
      </c>
      <c r="C6" s="20" t="s">
        <v>0</v>
      </c>
      <c r="D6" s="21">
        <f>IF(D5&lt;0,"valor del indicador fuera de rango",IF(D5&lt;=1,D5,IF(D5&lt;=4,(1),"valor del indicador fuera rango")))</f>
        <v>1</v>
      </c>
      <c r="E6" s="45"/>
    </row>
    <row r="7" spans="1:5" ht="30" customHeight="1">
      <c r="A7" s="23" t="s">
        <v>9</v>
      </c>
      <c r="B7" s="24" t="s">
        <v>0</v>
      </c>
      <c r="C7" s="83" t="s">
        <v>8</v>
      </c>
      <c r="D7" s="84"/>
      <c r="E7" s="85"/>
    </row>
    <row r="8" spans="1:5" ht="12.95" customHeight="1">
      <c r="A8" s="60">
        <v>0</v>
      </c>
      <c r="B8" s="66">
        <f>+A8</f>
        <v>0</v>
      </c>
      <c r="C8" s="77"/>
      <c r="D8" s="47"/>
      <c r="E8" s="48"/>
    </row>
    <row r="9" spans="1:5" ht="12.95" customHeight="1">
      <c r="A9" s="60">
        <f>+A8+0.2</f>
        <v>0.2</v>
      </c>
      <c r="B9" s="66">
        <f>+A9</f>
        <v>0.2</v>
      </c>
      <c r="C9" s="78"/>
      <c r="D9" s="47"/>
      <c r="E9" s="48"/>
    </row>
    <row r="10" spans="1:5" ht="12.95" customHeight="1">
      <c r="A10" s="60">
        <f t="shared" ref="A10:A26" si="0">+A9+0.2</f>
        <v>0.4</v>
      </c>
      <c r="B10" s="66">
        <f>+A10</f>
        <v>0.4</v>
      </c>
      <c r="C10" s="78"/>
      <c r="D10" s="47"/>
      <c r="E10" s="48"/>
    </row>
    <row r="11" spans="1:5" ht="12.95" customHeight="1">
      <c r="A11" s="60">
        <f t="shared" si="0"/>
        <v>0.60000000000000009</v>
      </c>
      <c r="B11" s="66">
        <f>+A11</f>
        <v>0.60000000000000009</v>
      </c>
      <c r="C11" s="77"/>
      <c r="D11" s="47"/>
      <c r="E11" s="48"/>
    </row>
    <row r="12" spans="1:5" ht="12.95" customHeight="1">
      <c r="A12" s="60">
        <f t="shared" si="0"/>
        <v>0.8</v>
      </c>
      <c r="B12" s="66">
        <f>+A12</f>
        <v>0.8</v>
      </c>
      <c r="C12" s="78"/>
      <c r="D12" s="47"/>
      <c r="E12" s="48"/>
    </row>
    <row r="13" spans="1:5" ht="12.95" customHeight="1">
      <c r="A13" s="61">
        <f t="shared" si="0"/>
        <v>1</v>
      </c>
      <c r="B13" s="67">
        <f>1</f>
        <v>1</v>
      </c>
      <c r="C13" s="49"/>
      <c r="D13" s="47"/>
      <c r="E13" s="48"/>
    </row>
    <row r="14" spans="1:5" ht="12.95" customHeight="1">
      <c r="A14" s="61">
        <f t="shared" si="0"/>
        <v>1.2</v>
      </c>
      <c r="B14" s="67">
        <f>1</f>
        <v>1</v>
      </c>
      <c r="C14" s="50"/>
      <c r="D14" s="47"/>
      <c r="E14" s="48"/>
    </row>
    <row r="15" spans="1:5" ht="12.95" customHeight="1">
      <c r="A15" s="61">
        <f t="shared" si="0"/>
        <v>1.4</v>
      </c>
      <c r="B15" s="67">
        <f>1</f>
        <v>1</v>
      </c>
      <c r="C15" s="50"/>
      <c r="D15" s="47"/>
      <c r="E15" s="48"/>
    </row>
    <row r="16" spans="1:5" ht="12.95" customHeight="1">
      <c r="A16" s="61">
        <f t="shared" si="0"/>
        <v>1.5999999999999999</v>
      </c>
      <c r="B16" s="67">
        <f>1</f>
        <v>1</v>
      </c>
      <c r="C16" s="50"/>
      <c r="D16" s="47"/>
      <c r="E16" s="48"/>
    </row>
    <row r="17" spans="1:5" ht="12.95" customHeight="1">
      <c r="A17" s="61">
        <f t="shared" si="0"/>
        <v>1.7999999999999998</v>
      </c>
      <c r="B17" s="67">
        <f>1</f>
        <v>1</v>
      </c>
      <c r="C17" s="50"/>
      <c r="D17" s="47"/>
      <c r="E17" s="48"/>
    </row>
    <row r="18" spans="1:5" ht="12.95" customHeight="1">
      <c r="A18" s="61">
        <f t="shared" si="0"/>
        <v>1.9999999999999998</v>
      </c>
      <c r="B18" s="67">
        <f>1</f>
        <v>1</v>
      </c>
      <c r="C18" s="50"/>
      <c r="D18" s="47"/>
      <c r="E18" s="48"/>
    </row>
    <row r="19" spans="1:5" ht="12.95" customHeight="1">
      <c r="A19" s="61">
        <f t="shared" si="0"/>
        <v>2.1999999999999997</v>
      </c>
      <c r="B19" s="67">
        <f>1</f>
        <v>1</v>
      </c>
      <c r="C19" s="50"/>
      <c r="D19" s="47"/>
      <c r="E19" s="48"/>
    </row>
    <row r="20" spans="1:5" ht="12.95" customHeight="1">
      <c r="A20" s="61">
        <f t="shared" si="0"/>
        <v>2.4</v>
      </c>
      <c r="B20" s="67">
        <f>1</f>
        <v>1</v>
      </c>
      <c r="C20" s="50"/>
      <c r="D20" s="47"/>
      <c r="E20" s="48"/>
    </row>
    <row r="21" spans="1:5" ht="12.95" customHeight="1">
      <c r="A21" s="61">
        <f t="shared" si="0"/>
        <v>2.6</v>
      </c>
      <c r="B21" s="67">
        <f>1</f>
        <v>1</v>
      </c>
      <c r="C21" s="50"/>
      <c r="D21" s="47"/>
      <c r="E21" s="48"/>
    </row>
    <row r="22" spans="1:5" ht="12.95" customHeight="1">
      <c r="A22" s="61">
        <f t="shared" si="0"/>
        <v>2.8000000000000003</v>
      </c>
      <c r="B22" s="67">
        <f>1</f>
        <v>1</v>
      </c>
      <c r="C22" s="50"/>
      <c r="D22" s="47"/>
      <c r="E22" s="48"/>
    </row>
    <row r="23" spans="1:5" ht="12.95" customHeight="1">
      <c r="A23" s="61">
        <f t="shared" si="0"/>
        <v>3.0000000000000004</v>
      </c>
      <c r="B23" s="67">
        <f>1</f>
        <v>1</v>
      </c>
      <c r="C23" s="50"/>
      <c r="D23" s="47"/>
      <c r="E23" s="48"/>
    </row>
    <row r="24" spans="1:5" ht="12.95" customHeight="1">
      <c r="A24" s="61">
        <f t="shared" si="0"/>
        <v>3.2000000000000006</v>
      </c>
      <c r="B24" s="67">
        <f>1</f>
        <v>1</v>
      </c>
      <c r="C24" s="50"/>
      <c r="D24" s="47"/>
      <c r="E24" s="48"/>
    </row>
    <row r="25" spans="1:5" ht="12.95" customHeight="1">
      <c r="A25" s="61">
        <f t="shared" si="0"/>
        <v>3.4000000000000008</v>
      </c>
      <c r="B25" s="67">
        <f>1</f>
        <v>1</v>
      </c>
      <c r="C25" s="50"/>
      <c r="D25" s="47"/>
      <c r="E25" s="48"/>
    </row>
    <row r="26" spans="1:5" ht="12.95" customHeight="1">
      <c r="A26" s="61">
        <f t="shared" si="0"/>
        <v>3.600000000000001</v>
      </c>
      <c r="B26" s="67">
        <f>1</f>
        <v>1</v>
      </c>
      <c r="C26" s="50"/>
      <c r="D26" s="47"/>
      <c r="E26" s="48"/>
    </row>
    <row r="27" spans="1:5" ht="12.95" customHeight="1" thickBot="1">
      <c r="A27" s="79">
        <v>4</v>
      </c>
      <c r="B27" s="80">
        <f>1</f>
        <v>1</v>
      </c>
      <c r="C27" s="81"/>
      <c r="D27" s="51"/>
      <c r="E27" s="52"/>
    </row>
    <row r="28" spans="1:5" ht="12.95" customHeight="1" thickTop="1"/>
  </sheetData>
  <mergeCells count="1">
    <mergeCell ref="C7:E7"/>
  </mergeCells>
  <phoneticPr fontId="5" type="noConversion"/>
  <pageMargins left="0.75" right="0.75" top="1" bottom="1" header="0" footer="0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Registro</vt:lpstr>
      <vt:lpstr>45-47</vt:lpstr>
      <vt:lpstr>48-49</vt:lpstr>
      <vt:lpstr>50-51</vt:lpstr>
      <vt:lpstr>52-54</vt:lpstr>
      <vt:lpstr>55</vt:lpstr>
    </vt:vector>
  </TitlesOfParts>
  <Company>Dpto. Lluvias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Facultad de Farmacia</dc:creator>
  <cp:lastModifiedBy>iapenmal</cp:lastModifiedBy>
  <dcterms:created xsi:type="dcterms:W3CDTF">2007-06-28T12:34:53Z</dcterms:created>
  <dcterms:modified xsi:type="dcterms:W3CDTF">2012-12-04T11:12:43Z</dcterms:modified>
</cp:coreProperties>
</file>