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10" r:id="rId1"/>
    <sheet name="172-174" sheetId="1" r:id="rId2"/>
    <sheet name="175-180" sheetId="2" r:id="rId3"/>
    <sheet name="181-183" sheetId="3" r:id="rId4"/>
    <sheet name="184-186" sheetId="8" r:id="rId5"/>
    <sheet name="187-189" sheetId="9" r:id="rId6"/>
    <sheet name="190-191" sheetId="6" r:id="rId7"/>
    <sheet name="192" sheetId="5" r:id="rId8"/>
    <sheet name="193-194" sheetId="4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<sst xmlns="http://schemas.openxmlformats.org/spreadsheetml/2006/main" count="428" uniqueCount="60">
  <si>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</si>
  <si>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</si>
  <si>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</si>
  <si>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</si>
  <si>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</si>
  <si>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</si>
  <si>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</si>
  <si>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</si>
  <si>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</si>
  <si>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</si>
  <si>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</si>
  <si>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</si>
  <si>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0&lt;I&lt;75</t>
  </si>
  <si>
    <t>75&lt;I&lt;100</t>
  </si>
  <si>
    <t>CA=6,67E-03I</t>
  </si>
  <si>
    <t>0&lt;x&lt;100</t>
  </si>
  <si>
    <t>Media ponderada del valor de conservación de las distintas unidades de vegetación</t>
  </si>
  <si>
    <r>
      <t>CA=(4E-04*I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-(5E-02*I) +2</t>
    </r>
  </si>
  <si>
    <r>
      <t>y=-1E-04x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</si>
  <si>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Valor relativo de conservación, ponderado según las diferentes unidades de vegetación</t>
  </si>
  <si>
    <t>% de variación de valor de conservación de las diferentes unidades de la vegetación</t>
  </si>
  <si>
    <t>y=1</t>
  </si>
  <si>
    <t>(-100&lt;x&lt;0)</t>
  </si>
  <si>
    <t>Nº de especies protegidas en relación a las condiciones naturales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</si>
  <si>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-2E-02x+1</t>
    </r>
  </si>
  <si>
    <t xml:space="preserve">  -100 - 100</t>
  </si>
  <si>
    <t>(-50&lt;x&lt;0)</t>
  </si>
  <si>
    <r>
      <t>y=-4E-04x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</si>
  <si>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0&lt;x&lt;50</t>
  </si>
  <si>
    <t>Nº de especies protegidas en relación a las condiciones anteriores a la actuación</t>
  </si>
  <si>
    <t xml:space="preserve">  -50 - 50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</si>
  <si>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</t>
    </r>
    <r>
      <rPr>
        <sz val="8"/>
        <rFont val="Arial"/>
        <family val="2"/>
      </rPr>
      <t>+1</t>
    </r>
  </si>
  <si>
    <t>Nº de especies protegidas en relación a las condiciones naturales y ponderadas según la importancia de la categoría de protección</t>
  </si>
  <si>
    <t>Nº de especies protegidas en relación a las condiciones anteriores a la actuación, ponderando según la importancia de la categoría de protección</t>
  </si>
  <si>
    <t>Nº de especies protegidas en relación a las condiciones naturales y ponderadas según la importancia de la categoría de protección y su densidad</t>
  </si>
  <si>
    <t>Nº de especies protegidas en relación a las condiciones anteriores a la acción, ponderando según la importancia de la categoría de protección y su densidad</t>
  </si>
  <si>
    <t>% de variación del valor de conservación de las diferentes unidades de vegetación</t>
  </si>
  <si>
    <t>Valor relativo del valor de conservación de las diferentes unidades de vegetación</t>
  </si>
  <si>
    <t>CA=(-0,01)*I+1</t>
  </si>
  <si>
    <t>0&lt;I&lt;100</t>
  </si>
  <si>
    <t>% de variación de praderas y pastizales, ponderados según su productividad</t>
  </si>
  <si>
    <t>CA=0,0133x</t>
  </si>
  <si>
    <t>0&lt;x&lt;60</t>
  </si>
  <si>
    <t>CA=-0,0005x^2+0,08x-2,2</t>
  </si>
  <si>
    <t>60&lt;x&lt;90</t>
  </si>
  <si>
    <t>CA=0,0005x^2-0,1x+5,9</t>
  </si>
  <si>
    <t>90&gt;x&gt;100</t>
  </si>
  <si>
    <t>% de variación de la superficie de cultivos</t>
  </si>
  <si>
    <t>Nº de ejemplares catalogados en la relación a las condiciones anteriores a la actuación, ponderado según su valor de conservación</t>
  </si>
  <si>
    <t>Nº de ejemplares catalogados en relacion a las condiciones anteriores a la actuación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</si>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</sst>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/>
    </border>
    <border>
      <left style="dotted"/>
      <right style="medium"/>
      <top style="thin"/>
      <bottom style="thick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n"/>
    </border>
    <border>
      <left style="dotted"/>
      <right style="thin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72" fontId="2" fillId="2" borderId="2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13" xfId="0" applyFill="1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72" fontId="2" fillId="3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/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172" fontId="2" fillId="5" borderId="23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72" fontId="2" fillId="5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'172-174'!$A$8:$A$25</c:f>
              <c:numCache/>
            </c:numRef>
          </c:xVal>
          <c:yVal>
            <c:numRef>
              <c:f>'172-174'!$B$8:$B$25</c:f>
              <c:numCache/>
            </c:numRef>
          </c:yVal>
          <c:smooth val="0"/>
        </c:ser>
        <c:axId val="19626794"/>
        <c:axId val="42423419"/>
      </c:scatterChart>
      <c:valAx>
        <c:axId val="1962679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423419"/>
        <c:crosses val="autoZero"/>
        <c:crossBetween val="midCat"/>
        <c:dispUnits/>
      </c:valAx>
      <c:valAx>
        <c:axId val="424234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62679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'181-183'!$A$8:$A$25</c:f>
              <c:numCache/>
            </c:numRef>
          </c:xVal>
          <c:yVal>
            <c:numRef>
              <c:f>'181-183'!$B$8:$B$25</c:f>
              <c:numCache/>
            </c:numRef>
          </c:yVal>
          <c:smooth val="0"/>
        </c:ser>
        <c:axId val="66994724"/>
        <c:axId val="66081605"/>
      </c:scatterChart>
      <c:valAx>
        <c:axId val="669947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081605"/>
        <c:crosses val="autoZero"/>
        <c:crossBetween val="midCat"/>
        <c:dispUnits/>
      </c:valAx>
      <c:valAx>
        <c:axId val="660816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99472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'181-183'!$A$35:$A$54</c:f>
              <c:numCache/>
            </c:numRef>
          </c:xVal>
          <c:yVal>
            <c:numRef>
              <c:f>'181-183'!$B$35:$B$54</c:f>
              <c:numCache/>
            </c:numRef>
          </c:yVal>
          <c:smooth val="0"/>
        </c:ser>
        <c:axId val="57863534"/>
        <c:axId val="51009759"/>
      </c:scatterChart>
      <c:valAx>
        <c:axId val="5786353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009759"/>
        <c:crosses val="autoZero"/>
        <c:crossBetween val="midCat"/>
        <c:dispUnits/>
      </c:valAx>
      <c:valAx>
        <c:axId val="510097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86353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'181-183'!$A$64:$A$83</c:f>
              <c:numCache/>
            </c:numRef>
          </c:xVal>
          <c:yVal>
            <c:numRef>
              <c:f>'181-183'!$B$64:$B$83</c:f>
              <c:numCache/>
            </c:numRef>
          </c:yVal>
          <c:smooth val="0"/>
        </c:ser>
        <c:axId val="56434648"/>
        <c:axId val="38149785"/>
      </c:scatterChart>
      <c:valAx>
        <c:axId val="5643464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149785"/>
        <c:crosses val="autoZero"/>
        <c:crossBetween val="midCat"/>
        <c:dispUnits/>
      </c:valAx>
      <c:valAx>
        <c:axId val="381497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43464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'184-186'!$A$8:$A$25</c:f>
              <c:numCache/>
            </c:numRef>
          </c:xVal>
          <c:yVal>
            <c:numRef>
              <c:f>'184-186'!$B$8:$B$25</c:f>
              <c:numCache/>
            </c:numRef>
          </c:yVal>
          <c:smooth val="0"/>
        </c:ser>
        <c:axId val="7803746"/>
        <c:axId val="3124851"/>
      </c:scatterChart>
      <c:valAx>
        <c:axId val="780374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24851"/>
        <c:crosses val="autoZero"/>
        <c:crossBetween val="midCat"/>
        <c:dispUnits/>
      </c:valAx>
      <c:valAx>
        <c:axId val="31248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0374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'184-186'!$A$35:$A$54</c:f>
              <c:numCache/>
            </c:numRef>
          </c:xVal>
          <c:yVal>
            <c:numRef>
              <c:f>'184-186'!$B$35:$B$54</c:f>
              <c:numCache/>
            </c:numRef>
          </c:yVal>
          <c:smooth val="0"/>
        </c:ser>
        <c:axId val="28123660"/>
        <c:axId val="51786349"/>
      </c:scatterChart>
      <c:valAx>
        <c:axId val="2812366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786349"/>
        <c:crosses val="autoZero"/>
        <c:crossBetween val="midCat"/>
        <c:dispUnits/>
      </c:valAx>
      <c:valAx>
        <c:axId val="517863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12366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'184-186'!$A$64:$A$83</c:f>
              <c:numCache/>
            </c:numRef>
          </c:xVal>
          <c:yVal>
            <c:numRef>
              <c:f>'184-186'!$B$64:$B$83</c:f>
              <c:numCache/>
            </c:numRef>
          </c:yVal>
          <c:smooth val="0"/>
        </c:ser>
        <c:axId val="63423958"/>
        <c:axId val="33944711"/>
      </c:scatterChart>
      <c:valAx>
        <c:axId val="634239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944711"/>
        <c:crosses val="autoZero"/>
        <c:crossBetween val="midCat"/>
        <c:dispUnits/>
      </c:valAx>
      <c:valAx>
        <c:axId val="339447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42395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'187-189'!$A$8:$A$25</c:f>
              <c:numCache/>
            </c:numRef>
          </c:xVal>
          <c:yVal>
            <c:numRef>
              <c:f>'187-189'!$B$8:$B$25</c:f>
              <c:numCache/>
            </c:numRef>
          </c:yVal>
          <c:smooth val="0"/>
        </c:ser>
        <c:axId val="37066944"/>
        <c:axId val="65167041"/>
      </c:scatterChart>
      <c:valAx>
        <c:axId val="370669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167041"/>
        <c:crosses val="autoZero"/>
        <c:crossBetween val="midCat"/>
        <c:dispUnits/>
      </c:valAx>
      <c:valAx>
        <c:axId val="651670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06694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'187-189'!$A$35:$A$54</c:f>
              <c:numCache/>
            </c:numRef>
          </c:xVal>
          <c:yVal>
            <c:numRef>
              <c:f>'187-189'!$B$35:$B$54</c:f>
              <c:numCache/>
            </c:numRef>
          </c:yVal>
          <c:smooth val="0"/>
        </c:ser>
        <c:axId val="49632458"/>
        <c:axId val="44038939"/>
      </c:scatterChart>
      <c:valAx>
        <c:axId val="496324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038939"/>
        <c:crosses val="autoZero"/>
        <c:crossBetween val="midCat"/>
        <c:dispUnits/>
      </c:valAx>
      <c:valAx>
        <c:axId val="440389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63245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'187-189'!$A$64:$A$83</c:f>
              <c:numCache/>
            </c:numRef>
          </c:xVal>
          <c:yVal>
            <c:numRef>
              <c:f>'187-189'!$B$64:$B$83</c:f>
              <c:numCache/>
            </c:numRef>
          </c:yVal>
          <c:smooth val="0"/>
        </c:ser>
        <c:axId val="60806132"/>
        <c:axId val="10384277"/>
      </c:scatterChart>
      <c:valAx>
        <c:axId val="608061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384277"/>
        <c:crosses val="autoZero"/>
        <c:crossBetween val="midCat"/>
        <c:dispUnits/>
      </c:valAx>
      <c:valAx>
        <c:axId val="103842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80613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'190-191'!$A$8:$A$26</c:f>
              <c:numCache/>
            </c:numRef>
          </c:xVal>
          <c:yVal>
            <c:numRef>
              <c:f>'190-191'!$B$8:$B$26</c:f>
              <c:numCache/>
            </c:numRef>
          </c:yVal>
          <c:smooth val="0"/>
        </c:ser>
        <c:axId val="26349630"/>
        <c:axId val="35820079"/>
      </c:scatterChart>
      <c:valAx>
        <c:axId val="2634963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820079"/>
        <c:crosses val="autoZero"/>
        <c:crossBetween val="midCat"/>
        <c:dispUnits/>
      </c:valAx>
      <c:valAx>
        <c:axId val="358200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34963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'172-174'!$A$35:$A$53</c:f>
              <c:numCache/>
            </c:numRef>
          </c:xVal>
          <c:yVal>
            <c:numRef>
              <c:f>'172-174'!$B$35:$B$53</c:f>
              <c:numCache/>
            </c:numRef>
          </c:yVal>
          <c:smooth val="0"/>
        </c:ser>
        <c:axId val="46266452"/>
        <c:axId val="13744885"/>
      </c:scatterChart>
      <c:valAx>
        <c:axId val="462664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744885"/>
        <c:crosses val="autoZero"/>
        <c:crossBetween val="midCat"/>
        <c:dispUnits/>
      </c:valAx>
      <c:valAx>
        <c:axId val="137448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26645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'190-191'!$A$36:$A$55</c:f>
              <c:numCache/>
            </c:numRef>
          </c:xVal>
          <c:yVal>
            <c:numRef>
              <c:f>'190-191'!$B$36:$B$55</c:f>
              <c:numCache/>
            </c:numRef>
          </c:yVal>
          <c:smooth val="0"/>
        </c:ser>
        <c:axId val="53945256"/>
        <c:axId val="15745257"/>
      </c:scatterChart>
      <c:valAx>
        <c:axId val="539452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745257"/>
        <c:crosses val="autoZero"/>
        <c:crossBetween val="midCat"/>
        <c:dispUnits/>
      </c:valAx>
      <c:valAx>
        <c:axId val="157452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94525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'192'!$A$8:$A$26</c:f>
              <c:numCache/>
            </c:numRef>
          </c:xVal>
          <c:yVal>
            <c:numRef>
              <c:f>'192'!$B$8:$B$26</c:f>
              <c:numCache/>
            </c:numRef>
          </c:yVal>
          <c:smooth val="0"/>
        </c:ser>
        <c:axId val="7489586"/>
        <c:axId val="297411"/>
      </c:scatterChart>
      <c:valAx>
        <c:axId val="74895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7411"/>
        <c:crosses val="autoZero"/>
        <c:crossBetween val="midCat"/>
        <c:dispUnits/>
      </c:valAx>
      <c:valAx>
        <c:axId val="2974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48958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'193-194'!$A$8:$A$25</c:f>
              <c:numCache/>
            </c:numRef>
          </c:xVal>
          <c:yVal>
            <c:numRef>
              <c:f>'193-194'!$B$8:$B$25</c:f>
              <c:numCache/>
            </c:numRef>
          </c:yVal>
          <c:smooth val="0"/>
        </c:ser>
        <c:axId val="2676700"/>
        <c:axId val="24090301"/>
      </c:scatterChart>
      <c:valAx>
        <c:axId val="267670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090301"/>
        <c:crosses val="autoZero"/>
        <c:crossBetween val="midCat"/>
        <c:dispUnits/>
      </c:valAx>
      <c:valAx>
        <c:axId val="240903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7670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'193-194'!$A$35:$A$53</c:f>
              <c:numCache/>
            </c:numRef>
          </c:xVal>
          <c:yVal>
            <c:numRef>
              <c:f>'193-194'!$B$35:$B$53</c:f>
              <c:numCache/>
            </c:numRef>
          </c:yVal>
          <c:smooth val="0"/>
        </c:ser>
        <c:axId val="15486118"/>
        <c:axId val="5157335"/>
      </c:scatterChart>
      <c:valAx>
        <c:axId val="1548611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57335"/>
        <c:crosses val="autoZero"/>
        <c:crossBetween val="midCat"/>
        <c:dispUnits/>
      </c:valAx>
      <c:valAx>
        <c:axId val="51573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48611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'172-174'!$A$63:$A$81</c:f>
              <c:numCache/>
            </c:numRef>
          </c:xVal>
          <c:yVal>
            <c:numRef>
              <c:f>'172-174'!$B$63:$B$81</c:f>
              <c:numCache/>
            </c:numRef>
          </c:yVal>
          <c:smooth val="0"/>
        </c:ser>
        <c:axId val="56595102"/>
        <c:axId val="39593871"/>
      </c:scatterChart>
      <c:valAx>
        <c:axId val="5659510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593871"/>
        <c:crosses val="autoZero"/>
        <c:crossBetween val="midCat"/>
        <c:dispUnits/>
      </c:valAx>
      <c:valAx>
        <c:axId val="395938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59510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'175-180'!$A$8:$A$24</c:f>
              <c:numCache/>
            </c:numRef>
          </c:xVal>
          <c:yVal>
            <c:numRef>
              <c:f>'175-180'!$B$8:$B$24</c:f>
              <c:numCache/>
            </c:numRef>
          </c:yVal>
          <c:smooth val="0"/>
        </c:ser>
        <c:axId val="20800520"/>
        <c:axId val="52986953"/>
      </c:scatterChart>
      <c:valAx>
        <c:axId val="2080052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86953"/>
        <c:crosses val="autoZero"/>
        <c:crossBetween val="midCat"/>
        <c:dispUnits/>
      </c:valAx>
      <c:valAx>
        <c:axId val="529869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80052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'175-180'!$A$34:$A$52</c:f>
              <c:numCache/>
            </c:numRef>
          </c:xVal>
          <c:yVal>
            <c:numRef>
              <c:f>'175-180'!$B$34:$B$52</c:f>
              <c:numCache/>
            </c:numRef>
          </c:yVal>
          <c:smooth val="0"/>
        </c:ser>
        <c:axId val="7120530"/>
        <c:axId val="64084771"/>
      </c:scatterChart>
      <c:valAx>
        <c:axId val="7120530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084771"/>
        <c:crosses val="autoZero"/>
        <c:crossBetween val="midCat"/>
        <c:dispUnits/>
      </c:valAx>
      <c:valAx>
        <c:axId val="640847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12053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'175-180'!$A$62:$A$89</c:f>
              <c:numCache/>
            </c:numRef>
          </c:xVal>
          <c:yVal>
            <c:numRef>
              <c:f>'175-180'!$B$62:$B$89</c:f>
              <c:numCache/>
            </c:numRef>
          </c:yVal>
          <c:smooth val="0"/>
        </c:ser>
        <c:axId val="39892028"/>
        <c:axId val="23483933"/>
      </c:scatterChart>
      <c:valAx>
        <c:axId val="3989202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483933"/>
        <c:crosses val="autoZero"/>
        <c:crossBetween val="midCat"/>
        <c:dispUnits/>
      </c:valAx>
      <c:valAx>
        <c:axId val="234839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89202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'175-180'!$A$99:$A$127</c:f>
              <c:numCache/>
            </c:numRef>
          </c:xVal>
          <c:yVal>
            <c:numRef>
              <c:f>'175-180'!$B$99:$B$127</c:f>
              <c:numCache/>
            </c:numRef>
          </c:yVal>
          <c:smooth val="0"/>
        </c:ser>
        <c:axId val="10028806"/>
        <c:axId val="23150391"/>
      </c:scatterChart>
      <c:valAx>
        <c:axId val="10028806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150391"/>
        <c:crosses val="autoZero"/>
        <c:crossBetween val="midCat"/>
        <c:dispUnits/>
      </c:valAx>
      <c:valAx>
        <c:axId val="231503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02880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'175-180'!$A$137:$A$164</c:f>
              <c:numCache/>
            </c:numRef>
          </c:xVal>
          <c:yVal>
            <c:numRef>
              <c:f>'175-180'!$B$137:$B$164</c:f>
              <c:numCache/>
            </c:numRef>
          </c:yVal>
          <c:smooth val="0"/>
        </c:ser>
        <c:axId val="7026928"/>
        <c:axId val="63242353"/>
      </c:scatterChart>
      <c:valAx>
        <c:axId val="702692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42353"/>
        <c:crosses val="autoZero"/>
        <c:crossBetween val="midCat"/>
        <c:dispUnits/>
      </c:valAx>
      <c:valAx>
        <c:axId val="632423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02692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'175-180'!$A$174:$A$202</c:f>
              <c:numCache/>
            </c:numRef>
          </c:xVal>
          <c:yVal>
            <c:numRef>
              <c:f>'175-180'!$B$174:$B$202</c:f>
              <c:numCache/>
            </c:numRef>
          </c:yVal>
          <c:smooth val="0"/>
        </c:ser>
        <c:axId val="32310266"/>
        <c:axId val="22356939"/>
      </c:scatterChart>
      <c:valAx>
        <c:axId val="32310266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56939"/>
        <c:crosses val="autoZero"/>
        <c:crossBetween val="midCat"/>
        <c:dispUnits/>
      </c:valAx>
      <c:valAx>
        <c:axId val="223569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31026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chart" Target="/xl/charts/chart2.xml" /><Relationship Id="rId4" Type="http://schemas.openxmlformats.org/officeDocument/2006/relationships/image" Target="../media/image16.emf" /><Relationship Id="rId5" Type="http://schemas.openxmlformats.org/officeDocument/2006/relationships/chart" Target="/xl/charts/chart3.xml" /><Relationship Id="rId6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9.emf" /><Relationship Id="rId3" Type="http://schemas.openxmlformats.org/officeDocument/2006/relationships/chart" Target="/xl/charts/chart5.xml" /><Relationship Id="rId4" Type="http://schemas.openxmlformats.org/officeDocument/2006/relationships/image" Target="../media/image10.emf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chart" Target="/xl/charts/chart8.xml" /><Relationship Id="rId11" Type="http://schemas.openxmlformats.org/officeDocument/2006/relationships/chart" Target="/xl/charts/chart9.xml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6.emf" /><Relationship Id="rId3" Type="http://schemas.openxmlformats.org/officeDocument/2006/relationships/chart" Target="/xl/charts/chart11.xml" /><Relationship Id="rId4" Type="http://schemas.openxmlformats.org/officeDocument/2006/relationships/image" Target="../media/image7.emf" /><Relationship Id="rId5" Type="http://schemas.openxmlformats.org/officeDocument/2006/relationships/chart" Target="/xl/charts/chart12.xml" /><Relationship Id="rId6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6.emf" /><Relationship Id="rId3" Type="http://schemas.openxmlformats.org/officeDocument/2006/relationships/chart" Target="/xl/charts/chart14.xml" /><Relationship Id="rId4" Type="http://schemas.openxmlformats.org/officeDocument/2006/relationships/image" Target="../media/image7.emf" /><Relationship Id="rId5" Type="http://schemas.openxmlformats.org/officeDocument/2006/relationships/chart" Target="/xl/charts/chart15.xml" /><Relationship Id="rId6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6.emf" /><Relationship Id="rId3" Type="http://schemas.openxmlformats.org/officeDocument/2006/relationships/chart" Target="/xl/charts/chart17.xml" /><Relationship Id="rId4" Type="http://schemas.openxmlformats.org/officeDocument/2006/relationships/image" Target="../media/image7.emf" /><Relationship Id="rId5" Type="http://schemas.openxmlformats.org/officeDocument/2006/relationships/chart" Target="/xl/charts/chart18.xml" /><Relationship Id="rId6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4.emf" /><Relationship Id="rId3" Type="http://schemas.openxmlformats.org/officeDocument/2006/relationships/chart" Target="/xl/charts/chart20.xml" /><Relationship Id="rId4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Relationship Id="rId3" Type="http://schemas.openxmlformats.org/officeDocument/2006/relationships/chart" Target="/xl/charts/chart23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8" name="Chart 1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1039" name="Text Box 15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438150</xdr:colOff>
      <xdr:row>29</xdr:row>
      <xdr:rowOff>0</xdr:rowOff>
    </xdr:from>
    <xdr:to>
      <xdr:col>1</xdr:col>
      <xdr:colOff>2286000</xdr:colOff>
      <xdr:row>30</xdr:row>
      <xdr:rowOff>9525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52650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42" name="Chart 18"/>
        <xdr:cNvGraphicFramePr/>
      </xdr:nvGraphicFramePr>
      <xdr:xfrm>
        <a:off x="4429125" y="146399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81</xdr:row>
      <xdr:rowOff>0</xdr:rowOff>
    </xdr:to>
    <xdr:sp macro="" fLocksText="0" textlink="">
      <xdr:nvSpPr>
        <xdr:cNvPr id="1043" name="Text Box 19"/>
        <xdr:cNvSpPr txBox="1">
          <a:spLocks noChangeArrowheads="1"/>
        </xdr:cNvSpPr>
      </xdr:nvSpPr>
      <xdr:spPr bwMode="auto">
        <a:xfrm>
          <a:off x="4429125" y="167449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266700</xdr:colOff>
      <xdr:row>57</xdr:row>
      <xdr:rowOff>0</xdr:rowOff>
    </xdr:from>
    <xdr:to>
      <xdr:col>1</xdr:col>
      <xdr:colOff>2333625</xdr:colOff>
      <xdr:row>58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2734925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2686050</xdr:colOff>
      <xdr:row>2</xdr:row>
      <xdr:rowOff>361950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6860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2053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52</xdr:row>
      <xdr:rowOff>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4429125" y="1051560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28</xdr:row>
      <xdr:rowOff>0</xdr:rowOff>
    </xdr:from>
    <xdr:to>
      <xdr:col>1</xdr:col>
      <xdr:colOff>2619375</xdr:colOff>
      <xdr:row>29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28800" y="6505575"/>
          <a:ext cx="2505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74</xdr:row>
      <xdr:rowOff>0</xdr:rowOff>
    </xdr:to>
    <xdr:graphicFrame macro="">
      <xdr:nvGraphicFramePr>
        <xdr:cNvPr id="2057" name="Chart 9"/>
        <xdr:cNvGraphicFramePr/>
      </xdr:nvGraphicFramePr>
      <xdr:xfrm>
        <a:off x="4429125" y="144780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5</xdr:col>
      <xdr:colOff>0</xdr:colOff>
      <xdr:row>89</xdr:row>
      <xdr:rowOff>0</xdr:rowOff>
    </xdr:to>
    <xdr:sp macro="" fLocksText="0" textlink="">
      <xdr:nvSpPr>
        <xdr:cNvPr id="2058" name="Text Box 10"/>
        <xdr:cNvSpPr txBox="1">
          <a:spLocks noChangeArrowheads="1"/>
        </xdr:cNvSpPr>
      </xdr:nvSpPr>
      <xdr:spPr bwMode="auto">
        <a:xfrm>
          <a:off x="4429125" y="16583025"/>
          <a:ext cx="4543425" cy="2428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5</xdr:col>
      <xdr:colOff>0</xdr:colOff>
      <xdr:row>111</xdr:row>
      <xdr:rowOff>0</xdr:rowOff>
    </xdr:to>
    <xdr:graphicFrame macro="">
      <xdr:nvGraphicFramePr>
        <xdr:cNvPr id="2060" name="Chart 12"/>
        <xdr:cNvGraphicFramePr/>
      </xdr:nvGraphicFramePr>
      <xdr:xfrm>
        <a:off x="4429125" y="220027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466725</xdr:colOff>
      <xdr:row>56</xdr:row>
      <xdr:rowOff>0</xdr:rowOff>
    </xdr:from>
    <xdr:to>
      <xdr:col>1</xdr:col>
      <xdr:colOff>2362200</xdr:colOff>
      <xdr:row>57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81225" y="12573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79</xdr:row>
      <xdr:rowOff>104775</xdr:rowOff>
    </xdr:from>
    <xdr:to>
      <xdr:col>5</xdr:col>
      <xdr:colOff>476250</xdr:colOff>
      <xdr:row>87</xdr:row>
      <xdr:rowOff>152400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1749742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111</xdr:row>
      <xdr:rowOff>0</xdr:rowOff>
    </xdr:from>
    <xdr:to>
      <xdr:col>5</xdr:col>
      <xdr:colOff>0</xdr:colOff>
      <xdr:row>127</xdr:row>
      <xdr:rowOff>0</xdr:rowOff>
    </xdr:to>
    <xdr:sp macro="" fLocksText="0" textlink="">
      <xdr:nvSpPr>
        <xdr:cNvPr id="2069" name="Text Box 21"/>
        <xdr:cNvSpPr txBox="1">
          <a:spLocks noChangeArrowheads="1"/>
        </xdr:cNvSpPr>
      </xdr:nvSpPr>
      <xdr:spPr bwMode="auto">
        <a:xfrm>
          <a:off x="4429125" y="24107775"/>
          <a:ext cx="4543425" cy="2590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95250</xdr:colOff>
      <xdr:row>116</xdr:row>
      <xdr:rowOff>38100</xdr:rowOff>
    </xdr:from>
    <xdr:to>
      <xdr:col>5</xdr:col>
      <xdr:colOff>504825</xdr:colOff>
      <xdr:row>124</xdr:row>
      <xdr:rowOff>85725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2495550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495300</xdr:colOff>
      <xdr:row>93</xdr:row>
      <xdr:rowOff>0</xdr:rowOff>
    </xdr:from>
    <xdr:to>
      <xdr:col>1</xdr:col>
      <xdr:colOff>2124075</xdr:colOff>
      <xdr:row>94</xdr:row>
      <xdr:rowOff>9525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209800" y="20097750"/>
          <a:ext cx="1628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136</xdr:row>
      <xdr:rowOff>0</xdr:rowOff>
    </xdr:from>
    <xdr:to>
      <xdr:col>5</xdr:col>
      <xdr:colOff>0</xdr:colOff>
      <xdr:row>149</xdr:row>
      <xdr:rowOff>0</xdr:rowOff>
    </xdr:to>
    <xdr:graphicFrame macro="">
      <xdr:nvGraphicFramePr>
        <xdr:cNvPr id="2072" name="Chart 24"/>
        <xdr:cNvGraphicFramePr/>
      </xdr:nvGraphicFramePr>
      <xdr:xfrm>
        <a:off x="4429125" y="29689425"/>
        <a:ext cx="45434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149</xdr:row>
      <xdr:rowOff>0</xdr:rowOff>
    </xdr:from>
    <xdr:to>
      <xdr:col>5</xdr:col>
      <xdr:colOff>0</xdr:colOff>
      <xdr:row>164</xdr:row>
      <xdr:rowOff>0</xdr:rowOff>
    </xdr:to>
    <xdr:sp macro="" fLocksText="0" textlink="">
      <xdr:nvSpPr>
        <xdr:cNvPr id="2073" name="Text Box 25"/>
        <xdr:cNvSpPr txBox="1">
          <a:spLocks noChangeArrowheads="1"/>
        </xdr:cNvSpPr>
      </xdr:nvSpPr>
      <xdr:spPr bwMode="auto">
        <a:xfrm>
          <a:off x="4429125" y="31794450"/>
          <a:ext cx="4543425" cy="2428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 La densidad considerada será la del ámbito de referencia.</a:t>
          </a:r>
        </a:p>
      </xdr:txBody>
    </xdr:sp>
    <xdr:clientData/>
  </xdr:twoCellAnchor>
  <xdr:twoCellAnchor>
    <xdr:from>
      <xdr:col>2</xdr:col>
      <xdr:colOff>0</xdr:colOff>
      <xdr:row>173</xdr:row>
      <xdr:rowOff>0</xdr:rowOff>
    </xdr:from>
    <xdr:to>
      <xdr:col>5</xdr:col>
      <xdr:colOff>0</xdr:colOff>
      <xdr:row>186</xdr:row>
      <xdr:rowOff>0</xdr:rowOff>
    </xdr:to>
    <xdr:graphicFrame macro="">
      <xdr:nvGraphicFramePr>
        <xdr:cNvPr id="2074" name="Chart 26"/>
        <xdr:cNvGraphicFramePr/>
      </xdr:nvGraphicFramePr>
      <xdr:xfrm>
        <a:off x="4429125" y="37214175"/>
        <a:ext cx="45434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2</xdr:col>
      <xdr:colOff>66675</xdr:colOff>
      <xdr:row>154</xdr:row>
      <xdr:rowOff>85725</xdr:rowOff>
    </xdr:from>
    <xdr:to>
      <xdr:col>5</xdr:col>
      <xdr:colOff>476250</xdr:colOff>
      <xdr:row>162</xdr:row>
      <xdr:rowOff>133350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495800" y="3268980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186</xdr:row>
      <xdr:rowOff>0</xdr:rowOff>
    </xdr:from>
    <xdr:to>
      <xdr:col>5</xdr:col>
      <xdr:colOff>0</xdr:colOff>
      <xdr:row>202</xdr:row>
      <xdr:rowOff>0</xdr:rowOff>
    </xdr:to>
    <xdr:sp macro="" fLocksText="0" textlink="">
      <xdr:nvSpPr>
        <xdr:cNvPr id="2077" name="Text Box 29"/>
        <xdr:cNvSpPr txBox="1">
          <a:spLocks noChangeArrowheads="1"/>
        </xdr:cNvSpPr>
      </xdr:nvSpPr>
      <xdr:spPr bwMode="auto">
        <a:xfrm>
          <a:off x="4429125" y="39319200"/>
          <a:ext cx="4543425" cy="2590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categoría de protección se obtiene de la tabla siguiente: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protegidas. La densidad considerada será la del ámbito de referencia.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95250</xdr:colOff>
      <xdr:row>191</xdr:row>
      <xdr:rowOff>38100</xdr:rowOff>
    </xdr:from>
    <xdr:to>
      <xdr:col>5</xdr:col>
      <xdr:colOff>504825</xdr:colOff>
      <xdr:row>199</xdr:row>
      <xdr:rowOff>85725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8"/>
        <a:srcRect r="9820" b="9719"/>
        <a:stretch>
          <a:fillRect/>
        </a:stretch>
      </xdr:blipFill>
      <xdr:spPr bwMode="auto">
        <a:xfrm>
          <a:off x="4524375" y="40166925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131</xdr:row>
      <xdr:rowOff>0</xdr:rowOff>
    </xdr:from>
    <xdr:to>
      <xdr:col>1</xdr:col>
      <xdr:colOff>2676525</xdr:colOff>
      <xdr:row>132</xdr:row>
      <xdr:rowOff>9525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1733550" y="27784425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168</xdr:row>
      <xdr:rowOff>0</xdr:rowOff>
    </xdr:from>
    <xdr:to>
      <xdr:col>1</xdr:col>
      <xdr:colOff>2333625</xdr:colOff>
      <xdr:row>169</xdr:row>
      <xdr:rowOff>9525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1914525" y="35309175"/>
          <a:ext cx="21336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3076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3080" name="Chart 8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295275</xdr:colOff>
      <xdr:row>58</xdr:row>
      <xdr:rowOff>0</xdr:rowOff>
    </xdr:from>
    <xdr:to>
      <xdr:col>1</xdr:col>
      <xdr:colOff>2362200</xdr:colOff>
      <xdr:row>59</xdr:row>
      <xdr:rowOff>9525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09775" y="1289685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0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4101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4102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4103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4104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5124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512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5127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5128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614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552450</xdr:colOff>
      <xdr:row>2</xdr:row>
      <xdr:rowOff>0</xdr:rowOff>
    </xdr:from>
    <xdr:to>
      <xdr:col>1</xdr:col>
      <xdr:colOff>2057400</xdr:colOff>
      <xdr:row>3</xdr:row>
      <xdr:rowOff>0</xdr:rowOff>
    </xdr:to>
    <xdr:pic>
      <xdr:nvPicPr>
        <xdr:cNvPr id="6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66950" y="762000"/>
          <a:ext cx="15049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6149" name="Chart 5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55</xdr:row>
      <xdr:rowOff>0</xdr:rowOff>
    </xdr:to>
    <xdr:sp macro="" fLocksText="0" textlink="">
      <xdr:nvSpPr>
        <xdr:cNvPr id="6150" name="Text Box 6"/>
        <xdr:cNvSpPr txBox="1">
          <a:spLocks noChangeArrowheads="1"/>
        </xdr:cNvSpPr>
      </xdr:nvSpPr>
      <xdr:spPr bwMode="auto">
        <a:xfrm>
          <a:off x="4429125" y="1083945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se expresa en kg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cabezas de ganado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o como precio de lo producido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276225</xdr:colOff>
      <xdr:row>30</xdr:row>
      <xdr:rowOff>0</xdr:rowOff>
    </xdr:from>
    <xdr:to>
      <xdr:col>1</xdr:col>
      <xdr:colOff>2628900</xdr:colOff>
      <xdr:row>31</xdr:row>
      <xdr:rowOff>0</xdr:rowOff>
    </xdr:to>
    <xdr:pic>
      <xdr:nvPicPr>
        <xdr:cNvPr id="615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90725" y="6829425"/>
          <a:ext cx="23526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1.2.1.6 CULTIVOS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Producción de especies vegetales por parte del hombre utilizando para ello la tecnología, los medios materiales y el capital necesario.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523875</xdr:colOff>
      <xdr:row>2</xdr:row>
      <xdr:rowOff>0</xdr:rowOff>
    </xdr:from>
    <xdr:to>
      <xdr:col>1</xdr:col>
      <xdr:colOff>2238375</xdr:colOff>
      <xdr:row>3</xdr:row>
      <xdr:rowOff>0</xdr:rowOff>
    </xdr:to>
    <xdr:pic>
      <xdr:nvPicPr>
        <xdr:cNvPr id="71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38375" y="762000"/>
          <a:ext cx="17145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819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2590800</xdr:colOff>
      <xdr:row>3</xdr:row>
      <xdr:rowOff>9525</xdr:rowOff>
    </xdr:to>
    <xdr:pic>
      <xdr:nvPicPr>
        <xdr:cNvPr id="819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590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8199" name="Chart 7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8200" name="Text Box 8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usar como valor de conservación la edad del ejemplar.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2114550</xdr:colOff>
      <xdr:row>30</xdr:row>
      <xdr:rowOff>9525</xdr:rowOff>
    </xdr:to>
    <xdr:pic>
      <xdr:nvPicPr>
        <xdr:cNvPr id="8202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6667500"/>
          <a:ext cx="1790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51</v>
      </c>
      <c r="B1" t="s">
        <v>52</v>
      </c>
    </row>
    <row r="3" spans="1:2" ht="12.75">
      <c r="A3" t="s">
        <v>53</v>
      </c>
      <c r="B3" t="s">
        <v>54</v>
      </c>
    </row>
    <row r="4" ht="12.75">
      <c r="B4" t="s">
        <v>55</v>
      </c>
    </row>
    <row r="5" ht="12.75">
      <c r="B5" t="s">
        <v>56</v>
      </c>
    </row>
    <row r="6" ht="12.75">
      <c r="B6" t="s">
        <v>57</v>
      </c>
    </row>
    <row r="8" spans="1:2" ht="12.75">
      <c r="A8" t="s">
        <v>58</v>
      </c>
      <c r="B8" t="s">
        <v>59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zoomScale="75" zoomScaleNormal="75" workbookViewId="0" topLeftCell="A67">
      <selection activeCell="B61" sqref="B6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172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173</v>
      </c>
      <c r="C28" s="3" t="s">
        <v>1</v>
      </c>
      <c r="D28" s="4" t="s">
        <v>18</v>
      </c>
      <c r="E28" s="40" t="s">
        <v>15</v>
      </c>
    </row>
    <row r="29" spans="1:5" ht="30" customHeight="1">
      <c r="A29" s="6" t="s">
        <v>2</v>
      </c>
      <c r="B29" s="7" t="s">
        <v>19</v>
      </c>
      <c r="C29" s="32"/>
      <c r="D29" s="44"/>
      <c r="E29" s="45"/>
    </row>
    <row r="30" spans="1:5" ht="30" customHeight="1">
      <c r="A30" s="6" t="s">
        <v>3</v>
      </c>
      <c r="B30" s="7"/>
      <c r="C30" s="32"/>
      <c r="D30" s="34"/>
      <c r="E30" s="33"/>
    </row>
    <row r="31" spans="1:5" ht="30" customHeight="1" thickBot="1">
      <c r="A31" s="6" t="s">
        <v>4</v>
      </c>
      <c r="B31" s="7"/>
      <c r="C31" s="35"/>
      <c r="D31" s="36"/>
      <c r="E31" s="37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95</v>
      </c>
      <c r="E32" s="38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0.9975</v>
      </c>
      <c r="E33" s="39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10</v>
      </c>
      <c r="B36" s="23">
        <f aca="true" t="shared" si="2" ref="B36:B53">-0.0001*A36^2+0.02*A36</f>
        <v>0.19</v>
      </c>
      <c r="C36" s="26"/>
      <c r="D36" s="24"/>
      <c r="E36" s="25"/>
    </row>
    <row r="37" spans="1:5" ht="12.95" customHeight="1">
      <c r="A37" s="41">
        <f aca="true" t="shared" si="3" ref="A37:A51">A36+5</f>
        <v>15</v>
      </c>
      <c r="B37" s="23">
        <f t="shared" si="2"/>
        <v>0.27749999999999997</v>
      </c>
      <c r="C37" s="26"/>
      <c r="D37" s="24"/>
      <c r="E37" s="25"/>
    </row>
    <row r="38" spans="1:5" ht="12.95" customHeight="1">
      <c r="A38" s="41">
        <f t="shared" si="3"/>
        <v>20</v>
      </c>
      <c r="B38" s="23">
        <f t="shared" si="2"/>
        <v>0.36000000000000004</v>
      </c>
      <c r="C38" s="26"/>
      <c r="D38" s="24"/>
      <c r="E38" s="25"/>
    </row>
    <row r="39" spans="1:5" ht="12.95" customHeight="1">
      <c r="A39" s="41">
        <f t="shared" si="3"/>
        <v>25</v>
      </c>
      <c r="B39" s="23">
        <f t="shared" si="2"/>
        <v>0.4375</v>
      </c>
      <c r="C39" s="26"/>
      <c r="D39" s="24"/>
      <c r="E39" s="25"/>
    </row>
    <row r="40" spans="1:5" ht="12.95" customHeight="1">
      <c r="A40" s="41">
        <f t="shared" si="3"/>
        <v>30</v>
      </c>
      <c r="B40" s="23">
        <f t="shared" si="2"/>
        <v>0.51</v>
      </c>
      <c r="C40" s="26"/>
      <c r="D40" s="24"/>
      <c r="E40" s="25"/>
    </row>
    <row r="41" spans="1:5" ht="12.95" customHeight="1">
      <c r="A41" s="41">
        <f t="shared" si="3"/>
        <v>35</v>
      </c>
      <c r="B41" s="23">
        <f t="shared" si="2"/>
        <v>0.5775</v>
      </c>
      <c r="C41" s="26"/>
      <c r="D41" s="24"/>
      <c r="E41" s="25"/>
    </row>
    <row r="42" spans="1:5" ht="12.95" customHeight="1">
      <c r="A42" s="41">
        <f t="shared" si="3"/>
        <v>40</v>
      </c>
      <c r="B42" s="23">
        <f t="shared" si="2"/>
        <v>0.64</v>
      </c>
      <c r="C42" s="26"/>
      <c r="D42" s="24"/>
      <c r="E42" s="25"/>
    </row>
    <row r="43" spans="1:5" ht="12.95" customHeight="1">
      <c r="A43" s="41">
        <f t="shared" si="3"/>
        <v>45</v>
      </c>
      <c r="B43" s="23">
        <f t="shared" si="2"/>
        <v>0.6975</v>
      </c>
      <c r="C43" s="26"/>
      <c r="D43" s="24"/>
      <c r="E43" s="25"/>
    </row>
    <row r="44" spans="1:5" ht="12.95" customHeight="1">
      <c r="A44" s="41">
        <f t="shared" si="3"/>
        <v>50</v>
      </c>
      <c r="B44" s="23">
        <f t="shared" si="2"/>
        <v>0.75</v>
      </c>
      <c r="C44" s="26"/>
      <c r="D44" s="24"/>
      <c r="E44" s="25"/>
    </row>
    <row r="45" spans="1:5" ht="12.95" customHeight="1">
      <c r="A45" s="41">
        <f t="shared" si="3"/>
        <v>55</v>
      </c>
      <c r="B45" s="23">
        <f t="shared" si="2"/>
        <v>0.7975000000000001</v>
      </c>
      <c r="C45" s="26"/>
      <c r="D45" s="24"/>
      <c r="E45" s="25"/>
    </row>
    <row r="46" spans="1:5" ht="12.95" customHeight="1">
      <c r="A46" s="41">
        <f t="shared" si="3"/>
        <v>60</v>
      </c>
      <c r="B46" s="23">
        <f t="shared" si="2"/>
        <v>0.8399999999999999</v>
      </c>
      <c r="C46" s="26"/>
      <c r="D46" s="24"/>
      <c r="E46" s="25"/>
    </row>
    <row r="47" spans="1:5" ht="12.95" customHeight="1">
      <c r="A47" s="41">
        <f t="shared" si="3"/>
        <v>65</v>
      </c>
      <c r="B47" s="23">
        <f t="shared" si="2"/>
        <v>0.8775</v>
      </c>
      <c r="C47" s="26"/>
      <c r="D47" s="24"/>
      <c r="E47" s="25"/>
    </row>
    <row r="48" spans="1:5" ht="12.95" customHeight="1">
      <c r="A48" s="41">
        <f t="shared" si="3"/>
        <v>70</v>
      </c>
      <c r="B48" s="23">
        <f t="shared" si="2"/>
        <v>0.9100000000000001</v>
      </c>
      <c r="C48" s="26"/>
      <c r="D48" s="24"/>
      <c r="E48" s="25"/>
    </row>
    <row r="49" spans="1:5" ht="12.95" customHeight="1">
      <c r="A49" s="41">
        <f t="shared" si="3"/>
        <v>75</v>
      </c>
      <c r="B49" s="23">
        <f t="shared" si="2"/>
        <v>0.9375</v>
      </c>
      <c r="C49" s="26"/>
      <c r="D49" s="24"/>
      <c r="E49" s="25"/>
    </row>
    <row r="50" spans="1:5" ht="12.95" customHeight="1">
      <c r="A50" s="41">
        <f t="shared" si="3"/>
        <v>80</v>
      </c>
      <c r="B50" s="23">
        <f t="shared" si="2"/>
        <v>0.9600000000000001</v>
      </c>
      <c r="C50" s="26"/>
      <c r="D50" s="24"/>
      <c r="E50" s="25"/>
    </row>
    <row r="51" spans="1:5" ht="12.95" customHeight="1" thickBot="1">
      <c r="A51" s="41">
        <f t="shared" si="3"/>
        <v>85</v>
      </c>
      <c r="B51" s="23">
        <f t="shared" si="2"/>
        <v>0.9774999999999999</v>
      </c>
      <c r="C51" s="29"/>
      <c r="D51" s="29"/>
      <c r="E51" s="30"/>
    </row>
    <row r="52" spans="1:5" ht="12.95" customHeight="1" thickBot="1" thickTop="1">
      <c r="A52" s="41">
        <v>90</v>
      </c>
      <c r="B52" s="23">
        <f t="shared" si="2"/>
        <v>0.99</v>
      </c>
      <c r="C52" s="29"/>
      <c r="D52" s="29"/>
      <c r="E52" s="30"/>
    </row>
    <row r="53" spans="1:5" ht="12.95" customHeight="1" thickBot="1" thickTop="1">
      <c r="A53" s="47">
        <v>100</v>
      </c>
      <c r="B53" s="31">
        <f t="shared" si="2"/>
        <v>1</v>
      </c>
      <c r="C53" s="29"/>
      <c r="D53" s="29"/>
      <c r="E53" s="30"/>
    </row>
    <row r="54" ht="12.95" customHeight="1" thickTop="1"/>
    <row r="55" ht="12.95" customHeight="1" thickBot="1"/>
    <row r="56" spans="1:5" ht="30" customHeight="1" thickTop="1">
      <c r="A56" s="1" t="s">
        <v>0</v>
      </c>
      <c r="B56" s="2">
        <v>174</v>
      </c>
      <c r="C56" s="3" t="s">
        <v>1</v>
      </c>
      <c r="D56" s="4" t="s">
        <v>18</v>
      </c>
      <c r="E56" s="40" t="s">
        <v>15</v>
      </c>
    </row>
    <row r="57" spans="1:5" ht="30" customHeight="1">
      <c r="A57" s="6" t="s">
        <v>2</v>
      </c>
      <c r="B57" s="7" t="s">
        <v>20</v>
      </c>
      <c r="C57" s="32"/>
      <c r="D57" s="44"/>
      <c r="E57" s="45"/>
    </row>
    <row r="58" spans="1:5" ht="30" customHeight="1">
      <c r="A58" s="6" t="s">
        <v>3</v>
      </c>
      <c r="B58" s="7"/>
      <c r="C58" s="32"/>
      <c r="D58" s="34"/>
      <c r="E58" s="33"/>
    </row>
    <row r="59" spans="1:5" ht="30" customHeight="1" thickBot="1">
      <c r="A59" s="6" t="s">
        <v>4</v>
      </c>
      <c r="B59" s="7"/>
      <c r="C59" s="35"/>
      <c r="D59" s="36"/>
      <c r="E59" s="37"/>
    </row>
    <row r="60" spans="1:5" ht="30" customHeight="1">
      <c r="A60" s="6" t="s">
        <v>5</v>
      </c>
      <c r="B60" s="7" t="s">
        <v>11</v>
      </c>
      <c r="C60" s="14" t="s">
        <v>6</v>
      </c>
      <c r="D60" s="15">
        <v>95</v>
      </c>
      <c r="E60" s="38"/>
    </row>
    <row r="61" spans="1:5" ht="30" customHeight="1" thickBot="1">
      <c r="A61" s="17" t="s">
        <v>7</v>
      </c>
      <c r="B61" s="63" t="s">
        <v>50</v>
      </c>
      <c r="C61" s="18" t="s">
        <v>8</v>
      </c>
      <c r="D61" s="19">
        <f>IF(D60&lt;0,"valor del indicador fuera de rango",IF(D60&lt;=100,-0.0001*D60^2+0.02*D60,"valor del indicador fuera rango"))</f>
        <v>0.9975</v>
      </c>
      <c r="E61" s="39"/>
    </row>
    <row r="62" spans="1:5" ht="30" customHeight="1">
      <c r="A62" s="21" t="s">
        <v>9</v>
      </c>
      <c r="B62" s="22" t="s">
        <v>8</v>
      </c>
      <c r="C62" s="64" t="s">
        <v>10</v>
      </c>
      <c r="D62" s="65"/>
      <c r="E62" s="66"/>
    </row>
    <row r="63" spans="1:5" ht="12.95" customHeight="1">
      <c r="A63" s="46">
        <v>0</v>
      </c>
      <c r="B63" s="23">
        <f>-0.0001*A63^2+0.02*A63</f>
        <v>0</v>
      </c>
      <c r="C63" s="24"/>
      <c r="D63" s="24"/>
      <c r="E63" s="25"/>
    </row>
    <row r="64" spans="1:5" ht="12.95" customHeight="1">
      <c r="A64" s="41">
        <v>10</v>
      </c>
      <c r="B64" s="23">
        <f aca="true" t="shared" si="4" ref="B64:B81">-0.0001*A64^2+0.02*A64</f>
        <v>0.19</v>
      </c>
      <c r="C64" s="26"/>
      <c r="D64" s="24"/>
      <c r="E64" s="25"/>
    </row>
    <row r="65" spans="1:5" ht="12.95" customHeight="1">
      <c r="A65" s="41">
        <f aca="true" t="shared" si="5" ref="A65:A79">A64+5</f>
        <v>15</v>
      </c>
      <c r="B65" s="23">
        <f t="shared" si="4"/>
        <v>0.27749999999999997</v>
      </c>
      <c r="C65" s="26"/>
      <c r="D65" s="24"/>
      <c r="E65" s="25"/>
    </row>
    <row r="66" spans="1:5" ht="12.95" customHeight="1">
      <c r="A66" s="41">
        <f t="shared" si="5"/>
        <v>20</v>
      </c>
      <c r="B66" s="23">
        <f t="shared" si="4"/>
        <v>0.36000000000000004</v>
      </c>
      <c r="C66" s="26"/>
      <c r="D66" s="24"/>
      <c r="E66" s="25"/>
    </row>
    <row r="67" spans="1:5" ht="12.95" customHeight="1">
      <c r="A67" s="41">
        <f t="shared" si="5"/>
        <v>25</v>
      </c>
      <c r="B67" s="23">
        <f t="shared" si="4"/>
        <v>0.4375</v>
      </c>
      <c r="C67" s="26"/>
      <c r="D67" s="24"/>
      <c r="E67" s="25"/>
    </row>
    <row r="68" spans="1:5" ht="12.95" customHeight="1">
      <c r="A68" s="41">
        <f t="shared" si="5"/>
        <v>30</v>
      </c>
      <c r="B68" s="23">
        <f t="shared" si="4"/>
        <v>0.51</v>
      </c>
      <c r="C68" s="26"/>
      <c r="D68" s="24"/>
      <c r="E68" s="25"/>
    </row>
    <row r="69" spans="1:5" ht="12.95" customHeight="1">
      <c r="A69" s="41">
        <f t="shared" si="5"/>
        <v>35</v>
      </c>
      <c r="B69" s="23">
        <f t="shared" si="4"/>
        <v>0.5775</v>
      </c>
      <c r="C69" s="26"/>
      <c r="D69" s="24"/>
      <c r="E69" s="25"/>
    </row>
    <row r="70" spans="1:5" ht="12.95" customHeight="1">
      <c r="A70" s="41">
        <f t="shared" si="5"/>
        <v>40</v>
      </c>
      <c r="B70" s="23">
        <f t="shared" si="4"/>
        <v>0.64</v>
      </c>
      <c r="C70" s="26"/>
      <c r="D70" s="24"/>
      <c r="E70" s="25"/>
    </row>
    <row r="71" spans="1:5" ht="12.95" customHeight="1">
      <c r="A71" s="41">
        <f t="shared" si="5"/>
        <v>45</v>
      </c>
      <c r="B71" s="23">
        <f t="shared" si="4"/>
        <v>0.6975</v>
      </c>
      <c r="C71" s="26"/>
      <c r="D71" s="24"/>
      <c r="E71" s="25"/>
    </row>
    <row r="72" spans="1:5" ht="12.95" customHeight="1">
      <c r="A72" s="41">
        <f t="shared" si="5"/>
        <v>50</v>
      </c>
      <c r="B72" s="23">
        <f t="shared" si="4"/>
        <v>0.75</v>
      </c>
      <c r="C72" s="26"/>
      <c r="D72" s="24"/>
      <c r="E72" s="25"/>
    </row>
    <row r="73" spans="1:5" ht="12.95" customHeight="1">
      <c r="A73" s="41">
        <f t="shared" si="5"/>
        <v>55</v>
      </c>
      <c r="B73" s="23">
        <f t="shared" si="4"/>
        <v>0.7975000000000001</v>
      </c>
      <c r="C73" s="26"/>
      <c r="D73" s="24"/>
      <c r="E73" s="25"/>
    </row>
    <row r="74" spans="1:5" ht="12.95" customHeight="1">
      <c r="A74" s="41">
        <f t="shared" si="5"/>
        <v>60</v>
      </c>
      <c r="B74" s="23">
        <f t="shared" si="4"/>
        <v>0.8399999999999999</v>
      </c>
      <c r="C74" s="26"/>
      <c r="D74" s="24"/>
      <c r="E74" s="25"/>
    </row>
    <row r="75" spans="1:5" ht="12.95" customHeight="1">
      <c r="A75" s="41">
        <f t="shared" si="5"/>
        <v>65</v>
      </c>
      <c r="B75" s="23">
        <f t="shared" si="4"/>
        <v>0.8775</v>
      </c>
      <c r="C75" s="26"/>
      <c r="D75" s="24"/>
      <c r="E75" s="25"/>
    </row>
    <row r="76" spans="1:5" ht="12.95" customHeight="1">
      <c r="A76" s="41">
        <f t="shared" si="5"/>
        <v>70</v>
      </c>
      <c r="B76" s="23">
        <f t="shared" si="4"/>
        <v>0.9100000000000001</v>
      </c>
      <c r="C76" s="26"/>
      <c r="D76" s="24"/>
      <c r="E76" s="25"/>
    </row>
    <row r="77" spans="1:5" ht="12.95" customHeight="1">
      <c r="A77" s="41">
        <f t="shared" si="5"/>
        <v>75</v>
      </c>
      <c r="B77" s="23">
        <f t="shared" si="4"/>
        <v>0.9375</v>
      </c>
      <c r="C77" s="26"/>
      <c r="D77" s="24"/>
      <c r="E77" s="25"/>
    </row>
    <row r="78" spans="1:5" ht="12.95" customHeight="1">
      <c r="A78" s="41">
        <f t="shared" si="5"/>
        <v>80</v>
      </c>
      <c r="B78" s="23">
        <f t="shared" si="4"/>
        <v>0.9600000000000001</v>
      </c>
      <c r="C78" s="26"/>
      <c r="D78" s="24"/>
      <c r="E78" s="25"/>
    </row>
    <row r="79" spans="1:5" ht="12.95" customHeight="1" thickBot="1">
      <c r="A79" s="41">
        <f t="shared" si="5"/>
        <v>85</v>
      </c>
      <c r="B79" s="23">
        <f t="shared" si="4"/>
        <v>0.9774999999999999</v>
      </c>
      <c r="C79" s="29"/>
      <c r="D79" s="29"/>
      <c r="E79" s="30"/>
    </row>
    <row r="80" spans="1:5" ht="12.95" customHeight="1" thickBot="1" thickTop="1">
      <c r="A80" s="41">
        <v>90</v>
      </c>
      <c r="B80" s="23">
        <f t="shared" si="4"/>
        <v>0.99</v>
      </c>
      <c r="C80" s="29"/>
      <c r="D80" s="29"/>
      <c r="E80" s="30"/>
    </row>
    <row r="81" spans="1:5" ht="12.95" customHeight="1" thickBot="1" thickTop="1">
      <c r="A81" s="47">
        <v>100</v>
      </c>
      <c r="B81" s="31">
        <f t="shared" si="4"/>
        <v>1</v>
      </c>
      <c r="C81" s="29"/>
      <c r="D81" s="29"/>
      <c r="E81" s="30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2"/>
  <sheetViews>
    <sheetView zoomScale="75" zoomScaleNormal="75" workbookViewId="0" topLeftCell="A157">
      <selection activeCell="B172" sqref="B172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175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23</v>
      </c>
      <c r="C2" s="8"/>
      <c r="D2" s="9" t="s">
        <v>24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70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0.08999999999999986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v>80</v>
      </c>
      <c r="B9" s="23">
        <v>1</v>
      </c>
      <c r="C9" s="26"/>
      <c r="D9" s="24"/>
      <c r="E9" s="25"/>
    </row>
    <row r="10" spans="1:5" ht="12.95" customHeight="1">
      <c r="A10" s="41">
        <v>70</v>
      </c>
      <c r="B10" s="23">
        <v>1</v>
      </c>
      <c r="C10" s="26"/>
      <c r="D10" s="24"/>
      <c r="E10" s="25"/>
    </row>
    <row r="11" spans="1:5" ht="12.95" customHeight="1">
      <c r="A11" s="41">
        <v>60</v>
      </c>
      <c r="B11" s="23">
        <v>1</v>
      </c>
      <c r="C11" s="26"/>
      <c r="D11" s="24"/>
      <c r="E11" s="25"/>
    </row>
    <row r="12" spans="1:5" ht="12.95" customHeight="1">
      <c r="A12" s="41">
        <v>40</v>
      </c>
      <c r="B12" s="23">
        <v>1</v>
      </c>
      <c r="C12" s="26"/>
      <c r="D12" s="24"/>
      <c r="E12" s="25"/>
    </row>
    <row r="13" spans="1:5" ht="12.95" customHeight="1">
      <c r="A13" s="41">
        <v>20</v>
      </c>
      <c r="B13" s="23">
        <v>1</v>
      </c>
      <c r="C13" s="26"/>
      <c r="D13" s="24"/>
      <c r="E13" s="25"/>
    </row>
    <row r="14" spans="1:5" ht="12.95" customHeight="1">
      <c r="A14" s="41">
        <v>0</v>
      </c>
      <c r="B14" s="23">
        <v>1</v>
      </c>
      <c r="C14" s="26"/>
      <c r="D14" s="24"/>
      <c r="E14" s="25"/>
    </row>
    <row r="15" spans="1:5" ht="12.95" customHeight="1">
      <c r="A15" s="42">
        <v>10</v>
      </c>
      <c r="B15" s="27">
        <f aca="true" t="shared" si="0" ref="B15:B24">0.0001*A15^2-0.02*A15+1</f>
        <v>0.81</v>
      </c>
      <c r="C15" s="26"/>
      <c r="D15" s="24"/>
      <c r="E15" s="25"/>
    </row>
    <row r="16" spans="1:5" ht="12.95" customHeight="1">
      <c r="A16" s="42">
        <v>20</v>
      </c>
      <c r="B16" s="27">
        <f t="shared" si="0"/>
        <v>0.6399999999999999</v>
      </c>
      <c r="C16" s="26"/>
      <c r="D16" s="24"/>
      <c r="E16" s="25"/>
    </row>
    <row r="17" spans="1:5" ht="12.95" customHeight="1">
      <c r="A17" s="42">
        <v>30</v>
      </c>
      <c r="B17" s="27">
        <f t="shared" si="0"/>
        <v>0.49</v>
      </c>
      <c r="C17" s="26"/>
      <c r="D17" s="24"/>
      <c r="E17" s="25"/>
    </row>
    <row r="18" spans="1:5" ht="12.95" customHeight="1">
      <c r="A18" s="42">
        <v>40</v>
      </c>
      <c r="B18" s="27">
        <f t="shared" si="0"/>
        <v>0.36</v>
      </c>
      <c r="C18" s="26"/>
      <c r="D18" s="24"/>
      <c r="E18" s="25"/>
    </row>
    <row r="19" spans="1:5" ht="12.95" customHeight="1">
      <c r="A19" s="42">
        <v>50</v>
      </c>
      <c r="B19" s="27">
        <f t="shared" si="0"/>
        <v>0.25</v>
      </c>
      <c r="C19" s="26"/>
      <c r="D19" s="24"/>
      <c r="E19" s="25"/>
    </row>
    <row r="20" spans="1:5" ht="12.95" customHeight="1">
      <c r="A20" s="42">
        <v>60</v>
      </c>
      <c r="B20" s="27">
        <f t="shared" si="0"/>
        <v>0.16000000000000014</v>
      </c>
      <c r="C20" s="26"/>
      <c r="D20" s="24"/>
      <c r="E20" s="25"/>
    </row>
    <row r="21" spans="1:5" ht="12.95" customHeight="1">
      <c r="A21" s="42">
        <v>70</v>
      </c>
      <c r="B21" s="27">
        <f t="shared" si="0"/>
        <v>0.08999999999999986</v>
      </c>
      <c r="C21" s="26"/>
      <c r="D21" s="24"/>
      <c r="E21" s="25"/>
    </row>
    <row r="22" spans="1:5" ht="12.95" customHeight="1">
      <c r="A22" s="42">
        <v>80</v>
      </c>
      <c r="B22" s="27">
        <f t="shared" si="0"/>
        <v>0.039999999999999925</v>
      </c>
      <c r="C22" s="26"/>
      <c r="D22" s="24"/>
      <c r="E22" s="25"/>
    </row>
    <row r="23" spans="1:5" ht="12.95" customHeight="1" thickBot="1">
      <c r="A23" s="42">
        <v>90</v>
      </c>
      <c r="B23" s="27">
        <f t="shared" si="0"/>
        <v>0.010000000000000009</v>
      </c>
      <c r="C23" s="29"/>
      <c r="D23" s="29"/>
      <c r="E23" s="30"/>
    </row>
    <row r="24" spans="1:5" ht="12.95" customHeight="1" thickBot="1" thickTop="1">
      <c r="A24" s="43">
        <v>100</v>
      </c>
      <c r="B24" s="28">
        <f t="shared" si="0"/>
        <v>0</v>
      </c>
      <c r="C24" s="29"/>
      <c r="D24" s="29"/>
      <c r="E24" s="30"/>
    </row>
    <row r="25" ht="12.95" customHeight="1" thickTop="1"/>
    <row r="26" ht="12.95" customHeight="1" thickBot="1"/>
    <row r="27" spans="1:5" ht="30" customHeight="1" thickTop="1">
      <c r="A27" s="1" t="s">
        <v>0</v>
      </c>
      <c r="B27" s="2">
        <v>176</v>
      </c>
      <c r="C27" s="3" t="s">
        <v>1</v>
      </c>
      <c r="D27" s="4" t="s">
        <v>21</v>
      </c>
      <c r="E27" s="5" t="s">
        <v>26</v>
      </c>
    </row>
    <row r="28" spans="1:5" ht="30" customHeight="1">
      <c r="A28" s="6" t="s">
        <v>2</v>
      </c>
      <c r="B28" s="7" t="s">
        <v>29</v>
      </c>
      <c r="C28" s="8"/>
      <c r="D28" s="9" t="s">
        <v>27</v>
      </c>
      <c r="E28" s="10" t="s">
        <v>28</v>
      </c>
    </row>
    <row r="29" spans="1:5" ht="30" customHeight="1">
      <c r="A29" s="6" t="s">
        <v>3</v>
      </c>
      <c r="B29" s="7"/>
      <c r="C29" s="8"/>
      <c r="D29" s="9"/>
      <c r="E29" s="10"/>
    </row>
    <row r="30" spans="1:5" ht="30" customHeight="1" thickBot="1">
      <c r="A30" s="6" t="s">
        <v>4</v>
      </c>
      <c r="B30" s="7"/>
      <c r="C30" s="11"/>
      <c r="D30" s="12"/>
      <c r="E30" s="13"/>
    </row>
    <row r="31" spans="1:5" ht="30" customHeight="1">
      <c r="A31" s="6" t="s">
        <v>5</v>
      </c>
      <c r="B31" s="7" t="s">
        <v>30</v>
      </c>
      <c r="C31" s="14" t="s">
        <v>6</v>
      </c>
      <c r="D31" s="15">
        <v>20</v>
      </c>
      <c r="E31" s="16"/>
    </row>
    <row r="32" spans="1:5" ht="30" customHeight="1" thickBot="1">
      <c r="A32" s="17" t="s">
        <v>7</v>
      </c>
      <c r="B32" s="63" t="s">
        <v>50</v>
      </c>
      <c r="C32" s="18" t="s">
        <v>8</v>
      </c>
      <c r="D32" s="19">
        <f>IF(D31&lt;-50,"valor del indicador fuera de rango",IF(D31&lt;=0,1,IF(D31&lt;=50,-0.0004*D31^2+1,"valor del indicador fuera rango")))</f>
        <v>0.84</v>
      </c>
      <c r="E32" s="20"/>
    </row>
    <row r="33" spans="1:5" ht="30" customHeight="1">
      <c r="A33" s="21" t="s">
        <v>9</v>
      </c>
      <c r="B33" s="22" t="s">
        <v>8</v>
      </c>
      <c r="C33" s="64" t="s">
        <v>10</v>
      </c>
      <c r="D33" s="65"/>
      <c r="E33" s="66"/>
    </row>
    <row r="34" spans="1:5" ht="12.95" customHeight="1">
      <c r="A34" s="46">
        <v>-50</v>
      </c>
      <c r="B34" s="23">
        <v>1</v>
      </c>
      <c r="C34" s="24"/>
      <c r="D34" s="24"/>
      <c r="E34" s="25"/>
    </row>
    <row r="35" spans="1:5" ht="12.95" customHeight="1">
      <c r="A35" s="41">
        <v>-40</v>
      </c>
      <c r="B35" s="23">
        <v>1</v>
      </c>
      <c r="C35" s="26"/>
      <c r="D35" s="24"/>
      <c r="E35" s="25"/>
    </row>
    <row r="36" spans="1:5" ht="12.95" customHeight="1">
      <c r="A36" s="41">
        <f>+A35+10</f>
        <v>-30</v>
      </c>
      <c r="B36" s="23">
        <v>1</v>
      </c>
      <c r="C36" s="26"/>
      <c r="D36" s="24"/>
      <c r="E36" s="25"/>
    </row>
    <row r="37" spans="1:5" ht="12.95" customHeight="1">
      <c r="A37" s="41">
        <v>-25</v>
      </c>
      <c r="B37" s="23">
        <v>1</v>
      </c>
      <c r="C37" s="26"/>
      <c r="D37" s="24"/>
      <c r="E37" s="25"/>
    </row>
    <row r="38" spans="1:5" ht="12.95" customHeight="1">
      <c r="A38" s="41">
        <v>-20</v>
      </c>
      <c r="B38" s="23">
        <v>1</v>
      </c>
      <c r="C38" s="26"/>
      <c r="D38" s="24"/>
      <c r="E38" s="25"/>
    </row>
    <row r="39" spans="1:5" ht="12.95" customHeight="1">
      <c r="A39" s="41">
        <v>-15</v>
      </c>
      <c r="B39" s="23">
        <v>1</v>
      </c>
      <c r="C39" s="26"/>
      <c r="D39" s="24"/>
      <c r="E39" s="25"/>
    </row>
    <row r="40" spans="1:5" ht="12.95" customHeight="1">
      <c r="A40" s="41">
        <v>-10</v>
      </c>
      <c r="B40" s="23">
        <v>1</v>
      </c>
      <c r="C40" s="26"/>
      <c r="D40" s="24"/>
      <c r="E40" s="25"/>
    </row>
    <row r="41" spans="1:5" ht="12.95" customHeight="1">
      <c r="A41" s="41">
        <v>-5</v>
      </c>
      <c r="B41" s="23">
        <v>1</v>
      </c>
      <c r="C41" s="26"/>
      <c r="D41" s="24"/>
      <c r="E41" s="25"/>
    </row>
    <row r="42" spans="1:5" ht="12.95" customHeight="1">
      <c r="A42" s="42">
        <v>0</v>
      </c>
      <c r="B42" s="27">
        <f aca="true" t="shared" si="1" ref="B42:B52">-0.0004*A42^2+1</f>
        <v>1</v>
      </c>
      <c r="C42" s="26"/>
      <c r="D42" s="24"/>
      <c r="E42" s="25"/>
    </row>
    <row r="43" spans="1:5" ht="12.95" customHeight="1">
      <c r="A43" s="42">
        <f aca="true" t="shared" si="2" ref="A43:A52">+A42+5</f>
        <v>5</v>
      </c>
      <c r="B43" s="27">
        <f t="shared" si="1"/>
        <v>0.99</v>
      </c>
      <c r="C43" s="26"/>
      <c r="D43" s="24"/>
      <c r="E43" s="25"/>
    </row>
    <row r="44" spans="1:5" ht="12.95" customHeight="1">
      <c r="A44" s="42">
        <f t="shared" si="2"/>
        <v>10</v>
      </c>
      <c r="B44" s="27">
        <f t="shared" si="1"/>
        <v>0.96</v>
      </c>
      <c r="C44" s="26"/>
      <c r="D44" s="24"/>
      <c r="E44" s="25"/>
    </row>
    <row r="45" spans="1:5" ht="12.95" customHeight="1">
      <c r="A45" s="42">
        <f t="shared" si="2"/>
        <v>15</v>
      </c>
      <c r="B45" s="27">
        <f t="shared" si="1"/>
        <v>0.91</v>
      </c>
      <c r="C45" s="26"/>
      <c r="D45" s="24"/>
      <c r="E45" s="25"/>
    </row>
    <row r="46" spans="1:5" ht="12.95" customHeight="1">
      <c r="A46" s="42">
        <f t="shared" si="2"/>
        <v>20</v>
      </c>
      <c r="B46" s="27">
        <f t="shared" si="1"/>
        <v>0.84</v>
      </c>
      <c r="C46" s="26"/>
      <c r="D46" s="24"/>
      <c r="E46" s="25"/>
    </row>
    <row r="47" spans="1:5" ht="12.95" customHeight="1">
      <c r="A47" s="42">
        <f t="shared" si="2"/>
        <v>25</v>
      </c>
      <c r="B47" s="27">
        <f t="shared" si="1"/>
        <v>0.75</v>
      </c>
      <c r="C47" s="26"/>
      <c r="D47" s="24"/>
      <c r="E47" s="25"/>
    </row>
    <row r="48" spans="1:5" ht="12.95" customHeight="1">
      <c r="A48" s="42">
        <f t="shared" si="2"/>
        <v>30</v>
      </c>
      <c r="B48" s="27">
        <f t="shared" si="1"/>
        <v>0.6399999999999999</v>
      </c>
      <c r="C48" s="26"/>
      <c r="D48" s="24"/>
      <c r="E48" s="25"/>
    </row>
    <row r="49" spans="1:5" ht="12.95" customHeight="1">
      <c r="A49" s="42">
        <f t="shared" si="2"/>
        <v>35</v>
      </c>
      <c r="B49" s="27">
        <f t="shared" si="1"/>
        <v>0.51</v>
      </c>
      <c r="C49" s="26"/>
      <c r="D49" s="24"/>
      <c r="E49" s="25"/>
    </row>
    <row r="50" spans="1:5" ht="12.95" customHeight="1">
      <c r="A50" s="42">
        <f t="shared" si="2"/>
        <v>40</v>
      </c>
      <c r="B50" s="27">
        <f t="shared" si="1"/>
        <v>0.36</v>
      </c>
      <c r="C50" s="26"/>
      <c r="D50" s="24"/>
      <c r="E50" s="25"/>
    </row>
    <row r="51" spans="1:5" ht="12.95" customHeight="1" thickBot="1">
      <c r="A51" s="42">
        <f t="shared" si="2"/>
        <v>45</v>
      </c>
      <c r="B51" s="27">
        <f t="shared" si="1"/>
        <v>0.18999999999999995</v>
      </c>
      <c r="C51" s="29"/>
      <c r="D51" s="29"/>
      <c r="E51" s="30"/>
    </row>
    <row r="52" spans="1:5" ht="12.95" customHeight="1" thickBot="1" thickTop="1">
      <c r="A52" s="43">
        <f t="shared" si="2"/>
        <v>50</v>
      </c>
      <c r="B52" s="28">
        <f t="shared" si="1"/>
        <v>0</v>
      </c>
      <c r="C52" s="29"/>
      <c r="D52" s="29"/>
      <c r="E52" s="30"/>
    </row>
    <row r="53" ht="12.95" customHeight="1" thickTop="1"/>
    <row r="54" ht="12.95" customHeight="1" thickBot="1"/>
    <row r="55" spans="1:5" ht="30" customHeight="1" thickTop="1">
      <c r="A55" s="1" t="s">
        <v>0</v>
      </c>
      <c r="B55" s="2">
        <v>177</v>
      </c>
      <c r="C55" s="3" t="s">
        <v>1</v>
      </c>
      <c r="D55" s="4" t="s">
        <v>21</v>
      </c>
      <c r="E55" s="5" t="s">
        <v>22</v>
      </c>
    </row>
    <row r="56" spans="1:5" ht="30" customHeight="1">
      <c r="A56" s="6" t="s">
        <v>2</v>
      </c>
      <c r="B56" s="7" t="s">
        <v>32</v>
      </c>
      <c r="C56" s="8"/>
      <c r="D56" s="9" t="s">
        <v>31</v>
      </c>
      <c r="E56" s="10" t="s">
        <v>15</v>
      </c>
    </row>
    <row r="57" spans="1:5" ht="30" customHeight="1">
      <c r="A57" s="6" t="s">
        <v>3</v>
      </c>
      <c r="B57" s="7"/>
      <c r="C57" s="8"/>
      <c r="D57" s="9"/>
      <c r="E57" s="10"/>
    </row>
    <row r="58" spans="1:5" ht="30" customHeight="1" thickBot="1">
      <c r="A58" s="6" t="s">
        <v>4</v>
      </c>
      <c r="B58" s="7"/>
      <c r="C58" s="11"/>
      <c r="D58" s="12"/>
      <c r="E58" s="13"/>
    </row>
    <row r="59" spans="1:5" ht="30" customHeight="1">
      <c r="A59" s="6" t="s">
        <v>5</v>
      </c>
      <c r="B59" s="7" t="s">
        <v>25</v>
      </c>
      <c r="C59" s="14" t="s">
        <v>6</v>
      </c>
      <c r="D59" s="15">
        <v>20</v>
      </c>
      <c r="E59" s="16"/>
    </row>
    <row r="60" spans="1:5" ht="30" customHeight="1" thickBot="1">
      <c r="A60" s="17" t="s">
        <v>7</v>
      </c>
      <c r="B60" s="63" t="s">
        <v>50</v>
      </c>
      <c r="C60" s="18" t="s">
        <v>8</v>
      </c>
      <c r="D60" s="19">
        <f>IF(D59&lt;-100,"valor del indicador fuera de rango",IF(D59&lt;=0,1,IF(D59&lt;=100,0.0001*D59^2-0.02*D59+1,"valor del indicador fuera rango")))</f>
        <v>0.6399999999999999</v>
      </c>
      <c r="E60" s="20"/>
    </row>
    <row r="61" spans="1:5" ht="30" customHeight="1">
      <c r="A61" s="21" t="s">
        <v>9</v>
      </c>
      <c r="B61" s="22" t="s">
        <v>8</v>
      </c>
      <c r="C61" s="64" t="s">
        <v>10</v>
      </c>
      <c r="D61" s="65"/>
      <c r="E61" s="66"/>
    </row>
    <row r="62" spans="1:5" ht="12.95" customHeight="1">
      <c r="A62" s="46">
        <v>-100</v>
      </c>
      <c r="B62" s="23">
        <v>1</v>
      </c>
      <c r="C62" s="24"/>
      <c r="D62" s="24"/>
      <c r="E62" s="25"/>
    </row>
    <row r="63" spans="1:5" ht="12.95" customHeight="1">
      <c r="A63" s="41">
        <f>+A62+8</f>
        <v>-92</v>
      </c>
      <c r="B63" s="23">
        <v>1</v>
      </c>
      <c r="C63" s="26"/>
      <c r="D63" s="24"/>
      <c r="E63" s="25"/>
    </row>
    <row r="64" spans="1:5" ht="12.95" customHeight="1">
      <c r="A64" s="41">
        <f aca="true" t="shared" si="3" ref="A64:A87">+A63+8</f>
        <v>-84</v>
      </c>
      <c r="B64" s="23">
        <v>1</v>
      </c>
      <c r="C64" s="26"/>
      <c r="D64" s="24"/>
      <c r="E64" s="25"/>
    </row>
    <row r="65" spans="1:5" ht="12.95" customHeight="1">
      <c r="A65" s="41">
        <f t="shared" si="3"/>
        <v>-76</v>
      </c>
      <c r="B65" s="23">
        <v>1</v>
      </c>
      <c r="C65" s="26"/>
      <c r="D65" s="24"/>
      <c r="E65" s="25"/>
    </row>
    <row r="66" spans="1:5" ht="12.95" customHeight="1">
      <c r="A66" s="41">
        <f t="shared" si="3"/>
        <v>-68</v>
      </c>
      <c r="B66" s="23">
        <v>1</v>
      </c>
      <c r="C66" s="26"/>
      <c r="D66" s="24"/>
      <c r="E66" s="25"/>
    </row>
    <row r="67" spans="1:5" ht="12.95" customHeight="1">
      <c r="A67" s="41">
        <f t="shared" si="3"/>
        <v>-60</v>
      </c>
      <c r="B67" s="23">
        <v>1</v>
      </c>
      <c r="C67" s="26"/>
      <c r="D67" s="24"/>
      <c r="E67" s="25"/>
    </row>
    <row r="68" spans="1:5" ht="12.95" customHeight="1">
      <c r="A68" s="41">
        <f t="shared" si="3"/>
        <v>-52</v>
      </c>
      <c r="B68" s="23">
        <v>1</v>
      </c>
      <c r="C68" s="26"/>
      <c r="D68" s="24"/>
      <c r="E68" s="25"/>
    </row>
    <row r="69" spans="1:5" ht="12.95" customHeight="1">
      <c r="A69" s="41">
        <f t="shared" si="3"/>
        <v>-44</v>
      </c>
      <c r="B69" s="23">
        <v>1</v>
      </c>
      <c r="C69" s="26"/>
      <c r="D69" s="24"/>
      <c r="E69" s="25"/>
    </row>
    <row r="70" spans="1:5" ht="12.95" customHeight="1">
      <c r="A70" s="41">
        <f t="shared" si="3"/>
        <v>-36</v>
      </c>
      <c r="B70" s="23">
        <v>1</v>
      </c>
      <c r="C70" s="26"/>
      <c r="D70" s="24"/>
      <c r="E70" s="25"/>
    </row>
    <row r="71" spans="1:5" ht="12.95" customHeight="1">
      <c r="A71" s="41">
        <f t="shared" si="3"/>
        <v>-28</v>
      </c>
      <c r="B71" s="23">
        <v>1</v>
      </c>
      <c r="C71" s="26"/>
      <c r="D71" s="24"/>
      <c r="E71" s="25"/>
    </row>
    <row r="72" spans="1:5" ht="12.95" customHeight="1">
      <c r="A72" s="41">
        <f t="shared" si="3"/>
        <v>-20</v>
      </c>
      <c r="B72" s="23">
        <v>1</v>
      </c>
      <c r="C72" s="26"/>
      <c r="D72" s="24"/>
      <c r="E72" s="25"/>
    </row>
    <row r="73" spans="1:5" ht="12.95" customHeight="1">
      <c r="A73" s="41">
        <f t="shared" si="3"/>
        <v>-12</v>
      </c>
      <c r="B73" s="23">
        <v>1</v>
      </c>
      <c r="C73" s="26"/>
      <c r="D73" s="24"/>
      <c r="E73" s="25"/>
    </row>
    <row r="74" spans="1:5" ht="12.95" customHeight="1">
      <c r="A74" s="41">
        <f t="shared" si="3"/>
        <v>-4</v>
      </c>
      <c r="B74" s="23">
        <v>1</v>
      </c>
      <c r="C74" s="26"/>
      <c r="D74" s="24"/>
      <c r="E74" s="25"/>
    </row>
    <row r="75" spans="1:5" ht="12.95" customHeight="1">
      <c r="A75" s="41">
        <v>0</v>
      </c>
      <c r="B75" s="23">
        <v>1</v>
      </c>
      <c r="C75" s="26"/>
      <c r="D75" s="24"/>
      <c r="E75" s="25"/>
    </row>
    <row r="76" spans="1:5" ht="12.95" customHeight="1">
      <c r="A76" s="42">
        <v>4</v>
      </c>
      <c r="B76" s="27">
        <f aca="true" t="shared" si="4" ref="B76:B89">0.0001*A76^2-0.02*A76+1</f>
        <v>0.9216</v>
      </c>
      <c r="C76" s="26"/>
      <c r="D76" s="24"/>
      <c r="E76" s="25"/>
    </row>
    <row r="77" spans="1:5" ht="12.95" customHeight="1" thickBot="1">
      <c r="A77" s="42">
        <f t="shared" si="3"/>
        <v>12</v>
      </c>
      <c r="B77" s="27">
        <f t="shared" si="4"/>
        <v>0.7744</v>
      </c>
      <c r="C77" s="29"/>
      <c r="D77" s="29"/>
      <c r="E77" s="30"/>
    </row>
    <row r="78" spans="1:5" ht="12.95" customHeight="1" thickBot="1" thickTop="1">
      <c r="A78" s="42">
        <f t="shared" si="3"/>
        <v>20</v>
      </c>
      <c r="B78" s="27">
        <f t="shared" si="4"/>
        <v>0.6399999999999999</v>
      </c>
      <c r="C78" s="29"/>
      <c r="D78" s="29"/>
      <c r="E78" s="30"/>
    </row>
    <row r="79" spans="1:5" ht="12.95" customHeight="1" thickBot="1" thickTop="1">
      <c r="A79" s="42">
        <f t="shared" si="3"/>
        <v>28</v>
      </c>
      <c r="B79" s="27">
        <f t="shared" si="4"/>
        <v>0.5184</v>
      </c>
      <c r="C79" s="29"/>
      <c r="D79" s="29"/>
      <c r="E79" s="30"/>
    </row>
    <row r="80" spans="1:5" ht="12.95" customHeight="1" thickBot="1" thickTop="1">
      <c r="A80" s="42">
        <f t="shared" si="3"/>
        <v>36</v>
      </c>
      <c r="B80" s="27">
        <f t="shared" si="4"/>
        <v>0.40959999999999996</v>
      </c>
      <c r="C80" s="29"/>
      <c r="D80" s="29"/>
      <c r="E80" s="30"/>
    </row>
    <row r="81" spans="1:5" ht="12.95" customHeight="1" thickBot="1" thickTop="1">
      <c r="A81" s="42">
        <f t="shared" si="3"/>
        <v>44</v>
      </c>
      <c r="B81" s="27">
        <f t="shared" si="4"/>
        <v>0.3136</v>
      </c>
      <c r="C81" s="29"/>
      <c r="D81" s="29"/>
      <c r="E81" s="30"/>
    </row>
    <row r="82" spans="1:5" ht="12.95" customHeight="1" thickBot="1" thickTop="1">
      <c r="A82" s="42">
        <f t="shared" si="3"/>
        <v>52</v>
      </c>
      <c r="B82" s="27">
        <f t="shared" si="4"/>
        <v>0.23039999999999994</v>
      </c>
      <c r="C82" s="29"/>
      <c r="D82" s="29"/>
      <c r="E82" s="30"/>
    </row>
    <row r="83" spans="1:5" ht="12.95" customHeight="1" thickBot="1" thickTop="1">
      <c r="A83" s="42">
        <f t="shared" si="3"/>
        <v>60</v>
      </c>
      <c r="B83" s="27">
        <f t="shared" si="4"/>
        <v>0.16000000000000014</v>
      </c>
      <c r="C83" s="29"/>
      <c r="D83" s="29"/>
      <c r="E83" s="30"/>
    </row>
    <row r="84" spans="1:5" ht="12.95" customHeight="1" thickBot="1" thickTop="1">
      <c r="A84" s="42">
        <f t="shared" si="3"/>
        <v>68</v>
      </c>
      <c r="B84" s="27">
        <f t="shared" si="4"/>
        <v>0.10239999999999994</v>
      </c>
      <c r="C84" s="29"/>
      <c r="D84" s="29"/>
      <c r="E84" s="30"/>
    </row>
    <row r="85" spans="1:5" ht="12.95" customHeight="1" thickBot="1" thickTop="1">
      <c r="A85" s="42">
        <f t="shared" si="3"/>
        <v>76</v>
      </c>
      <c r="B85" s="27">
        <f t="shared" si="4"/>
        <v>0.057599999999999985</v>
      </c>
      <c r="C85" s="29"/>
      <c r="D85" s="29"/>
      <c r="E85" s="30"/>
    </row>
    <row r="86" spans="1:5" ht="12.95" customHeight="1" thickBot="1" thickTop="1">
      <c r="A86" s="42">
        <f t="shared" si="3"/>
        <v>84</v>
      </c>
      <c r="B86" s="27">
        <f t="shared" si="4"/>
        <v>0.025600000000000067</v>
      </c>
      <c r="C86" s="29"/>
      <c r="D86" s="29"/>
      <c r="E86" s="30"/>
    </row>
    <row r="87" spans="1:5" ht="12.95" customHeight="1" thickBot="1" thickTop="1">
      <c r="A87" s="42">
        <f t="shared" si="3"/>
        <v>92</v>
      </c>
      <c r="B87" s="27">
        <f t="shared" si="4"/>
        <v>0.006399999999999961</v>
      </c>
      <c r="C87" s="29"/>
      <c r="D87" s="29"/>
      <c r="E87" s="30"/>
    </row>
    <row r="88" spans="1:5" ht="12.95" customHeight="1" thickBot="1" thickTop="1">
      <c r="A88" s="48">
        <v>95</v>
      </c>
      <c r="B88" s="27">
        <f t="shared" si="4"/>
        <v>0.0024999999999999467</v>
      </c>
      <c r="C88" s="29"/>
      <c r="D88" s="29"/>
      <c r="E88" s="30"/>
    </row>
    <row r="89" spans="1:5" ht="12.95" customHeight="1" thickBot="1" thickTop="1">
      <c r="A89" s="43">
        <f>+A87+8</f>
        <v>100</v>
      </c>
      <c r="B89" s="28">
        <f t="shared" si="4"/>
        <v>0</v>
      </c>
      <c r="C89" s="29"/>
      <c r="D89" s="29"/>
      <c r="E89" s="30"/>
    </row>
    <row r="90" ht="12.95" customHeight="1" thickTop="1"/>
    <row r="91" ht="12.95" customHeight="1" thickBot="1"/>
    <row r="92" spans="1:5" ht="30" customHeight="1" thickTop="1">
      <c r="A92" s="1" t="s">
        <v>0</v>
      </c>
      <c r="B92" s="2">
        <v>178</v>
      </c>
      <c r="C92" s="3" t="s">
        <v>1</v>
      </c>
      <c r="D92" s="4" t="s">
        <v>21</v>
      </c>
      <c r="E92" s="5" t="s">
        <v>26</v>
      </c>
    </row>
    <row r="93" spans="1:5" ht="30" customHeight="1">
      <c r="A93" s="6" t="s">
        <v>2</v>
      </c>
      <c r="B93" s="7" t="s">
        <v>33</v>
      </c>
      <c r="C93" s="8"/>
      <c r="D93" s="9" t="s">
        <v>27</v>
      </c>
      <c r="E93" s="10" t="s">
        <v>28</v>
      </c>
    </row>
    <row r="94" spans="1:5" ht="30" customHeight="1">
      <c r="A94" s="6" t="s">
        <v>3</v>
      </c>
      <c r="B94" s="7"/>
      <c r="C94" s="8"/>
      <c r="D94" s="9"/>
      <c r="E94" s="10"/>
    </row>
    <row r="95" spans="1:5" ht="30" customHeight="1" thickBot="1">
      <c r="A95" s="6" t="s">
        <v>4</v>
      </c>
      <c r="B95" s="7"/>
      <c r="C95" s="11"/>
      <c r="D95" s="12"/>
      <c r="E95" s="13"/>
    </row>
    <row r="96" spans="1:5" ht="30" customHeight="1">
      <c r="A96" s="6" t="s">
        <v>5</v>
      </c>
      <c r="B96" s="7" t="s">
        <v>30</v>
      </c>
      <c r="C96" s="14" t="s">
        <v>6</v>
      </c>
      <c r="D96" s="15">
        <v>30</v>
      </c>
      <c r="E96" s="16"/>
    </row>
    <row r="97" spans="1:5" ht="30" customHeight="1" thickBot="1">
      <c r="A97" s="17" t="s">
        <v>7</v>
      </c>
      <c r="B97" s="63" t="s">
        <v>50</v>
      </c>
      <c r="C97" s="18" t="s">
        <v>8</v>
      </c>
      <c r="D97" s="19">
        <f>IF(D96&lt;-50,"valor del indicador fuera de rango",IF(D96&lt;=0,1,IF(D96&lt;=50,-0.0004*D96^2+1,"valor del indicador fuera rango")))</f>
        <v>0.6399999999999999</v>
      </c>
      <c r="E97" s="20"/>
    </row>
    <row r="98" spans="1:5" ht="30" customHeight="1">
      <c r="A98" s="21" t="s">
        <v>9</v>
      </c>
      <c r="B98" s="22" t="s">
        <v>8</v>
      </c>
      <c r="C98" s="64" t="s">
        <v>10</v>
      </c>
      <c r="D98" s="65"/>
      <c r="E98" s="66"/>
    </row>
    <row r="99" spans="1:5" ht="12.95" customHeight="1">
      <c r="A99" s="46">
        <v>-50</v>
      </c>
      <c r="B99" s="23">
        <v>1</v>
      </c>
      <c r="C99" s="24"/>
      <c r="D99" s="24"/>
      <c r="E99" s="25"/>
    </row>
    <row r="100" spans="1:5" ht="12.95" customHeight="1">
      <c r="A100" s="41">
        <f>+A99+4</f>
        <v>-46</v>
      </c>
      <c r="B100" s="23">
        <v>1</v>
      </c>
      <c r="C100" s="26"/>
      <c r="D100" s="24"/>
      <c r="E100" s="25"/>
    </row>
    <row r="101" spans="1:5" ht="12.95" customHeight="1">
      <c r="A101" s="41">
        <f aca="true" t="shared" si="5" ref="A101:A127">+A100+4</f>
        <v>-42</v>
      </c>
      <c r="B101" s="23">
        <v>1</v>
      </c>
      <c r="C101" s="26"/>
      <c r="D101" s="24"/>
      <c r="E101" s="25"/>
    </row>
    <row r="102" spans="1:5" ht="12.95" customHeight="1">
      <c r="A102" s="41">
        <f t="shared" si="5"/>
        <v>-38</v>
      </c>
      <c r="B102" s="23">
        <v>1</v>
      </c>
      <c r="C102" s="26"/>
      <c r="D102" s="24"/>
      <c r="E102" s="25"/>
    </row>
    <row r="103" spans="1:5" ht="12.95" customHeight="1">
      <c r="A103" s="41">
        <f t="shared" si="5"/>
        <v>-34</v>
      </c>
      <c r="B103" s="23">
        <v>1</v>
      </c>
      <c r="C103" s="26"/>
      <c r="D103" s="24"/>
      <c r="E103" s="25"/>
    </row>
    <row r="104" spans="1:5" ht="12.95" customHeight="1">
      <c r="A104" s="41">
        <f t="shared" si="5"/>
        <v>-30</v>
      </c>
      <c r="B104" s="23">
        <v>1</v>
      </c>
      <c r="C104" s="26"/>
      <c r="D104" s="24"/>
      <c r="E104" s="25"/>
    </row>
    <row r="105" spans="1:5" ht="12.95" customHeight="1">
      <c r="A105" s="41">
        <f t="shared" si="5"/>
        <v>-26</v>
      </c>
      <c r="B105" s="23">
        <v>1</v>
      </c>
      <c r="C105" s="26"/>
      <c r="D105" s="24"/>
      <c r="E105" s="25"/>
    </row>
    <row r="106" spans="1:5" ht="12.95" customHeight="1">
      <c r="A106" s="41">
        <f t="shared" si="5"/>
        <v>-22</v>
      </c>
      <c r="B106" s="23">
        <v>1</v>
      </c>
      <c r="C106" s="26"/>
      <c r="D106" s="24"/>
      <c r="E106" s="25"/>
    </row>
    <row r="107" spans="1:5" ht="12.95" customHeight="1">
      <c r="A107" s="41">
        <f t="shared" si="5"/>
        <v>-18</v>
      </c>
      <c r="B107" s="23">
        <v>1</v>
      </c>
      <c r="C107" s="26"/>
      <c r="D107" s="24"/>
      <c r="E107" s="25"/>
    </row>
    <row r="108" spans="1:5" ht="12.95" customHeight="1">
      <c r="A108" s="41">
        <f t="shared" si="5"/>
        <v>-14</v>
      </c>
      <c r="B108" s="23">
        <v>1</v>
      </c>
      <c r="C108" s="26"/>
      <c r="D108" s="24"/>
      <c r="E108" s="25"/>
    </row>
    <row r="109" spans="1:5" ht="12.95" customHeight="1">
      <c r="A109" s="41">
        <f t="shared" si="5"/>
        <v>-10</v>
      </c>
      <c r="B109" s="23">
        <v>1</v>
      </c>
      <c r="C109" s="26"/>
      <c r="D109" s="24"/>
      <c r="E109" s="25"/>
    </row>
    <row r="110" spans="1:5" ht="12.95" customHeight="1">
      <c r="A110" s="41">
        <f t="shared" si="5"/>
        <v>-6</v>
      </c>
      <c r="B110" s="23">
        <v>1</v>
      </c>
      <c r="C110" s="26"/>
      <c r="D110" s="24"/>
      <c r="E110" s="25"/>
    </row>
    <row r="111" spans="1:5" ht="12.95" customHeight="1">
      <c r="A111" s="41">
        <f t="shared" si="5"/>
        <v>-2</v>
      </c>
      <c r="B111" s="23">
        <v>1</v>
      </c>
      <c r="C111" s="26"/>
      <c r="D111" s="24"/>
      <c r="E111" s="25"/>
    </row>
    <row r="112" spans="1:5" ht="12.95" customHeight="1">
      <c r="A112" s="41">
        <v>0</v>
      </c>
      <c r="B112" s="23">
        <v>1</v>
      </c>
      <c r="C112" s="26"/>
      <c r="D112" s="24"/>
      <c r="E112" s="25"/>
    </row>
    <row r="113" spans="1:5" ht="12.95" customHeight="1">
      <c r="A113" s="42">
        <v>2</v>
      </c>
      <c r="B113" s="27">
        <f aca="true" t="shared" si="6" ref="B113:B127">-0.0004*A113^2+1</f>
        <v>0.9984</v>
      </c>
      <c r="C113" s="26"/>
      <c r="D113" s="24"/>
      <c r="E113" s="25"/>
    </row>
    <row r="114" spans="1:5" ht="12.95" customHeight="1" thickBot="1">
      <c r="A114" s="42">
        <v>4</v>
      </c>
      <c r="B114" s="27">
        <f t="shared" si="6"/>
        <v>0.9936</v>
      </c>
      <c r="C114" s="29"/>
      <c r="D114" s="29"/>
      <c r="E114" s="30"/>
    </row>
    <row r="115" spans="1:5" ht="12.95" customHeight="1" thickBot="1" thickTop="1">
      <c r="A115" s="42">
        <v>6</v>
      </c>
      <c r="B115" s="27">
        <f t="shared" si="6"/>
        <v>0.9856</v>
      </c>
      <c r="C115" s="29"/>
      <c r="D115" s="29"/>
      <c r="E115" s="30"/>
    </row>
    <row r="116" spans="1:5" ht="12.95" customHeight="1" thickTop="1">
      <c r="A116" s="42">
        <v>8</v>
      </c>
      <c r="B116" s="27">
        <f t="shared" si="6"/>
        <v>0.9744</v>
      </c>
      <c r="C116" s="24"/>
      <c r="D116" s="24"/>
      <c r="E116" s="25"/>
    </row>
    <row r="117" spans="1:5" ht="12.95" customHeight="1">
      <c r="A117" s="42">
        <v>10</v>
      </c>
      <c r="B117" s="27">
        <f t="shared" si="6"/>
        <v>0.96</v>
      </c>
      <c r="C117" s="24"/>
      <c r="D117" s="24"/>
      <c r="E117" s="25"/>
    </row>
    <row r="118" spans="1:5" ht="12.95" customHeight="1">
      <c r="A118" s="42">
        <f t="shared" si="5"/>
        <v>14</v>
      </c>
      <c r="B118" s="27">
        <f t="shared" si="6"/>
        <v>0.9216</v>
      </c>
      <c r="C118" s="24"/>
      <c r="D118" s="24"/>
      <c r="E118" s="25"/>
    </row>
    <row r="119" spans="1:5" ht="12.95" customHeight="1">
      <c r="A119" s="42">
        <f t="shared" si="5"/>
        <v>18</v>
      </c>
      <c r="B119" s="27">
        <f t="shared" si="6"/>
        <v>0.8704000000000001</v>
      </c>
      <c r="C119" s="24"/>
      <c r="D119" s="24"/>
      <c r="E119" s="25"/>
    </row>
    <row r="120" spans="1:5" ht="12.95" customHeight="1">
      <c r="A120" s="42">
        <f t="shared" si="5"/>
        <v>22</v>
      </c>
      <c r="B120" s="27">
        <f t="shared" si="6"/>
        <v>0.8064</v>
      </c>
      <c r="C120" s="24"/>
      <c r="D120" s="24"/>
      <c r="E120" s="25"/>
    </row>
    <row r="121" spans="1:5" ht="12.95" customHeight="1">
      <c r="A121" s="42">
        <f t="shared" si="5"/>
        <v>26</v>
      </c>
      <c r="B121" s="27">
        <f t="shared" si="6"/>
        <v>0.7296</v>
      </c>
      <c r="C121" s="24"/>
      <c r="D121" s="24"/>
      <c r="E121" s="25"/>
    </row>
    <row r="122" spans="1:5" ht="12.95" customHeight="1">
      <c r="A122" s="42">
        <f t="shared" si="5"/>
        <v>30</v>
      </c>
      <c r="B122" s="27">
        <f t="shared" si="6"/>
        <v>0.6399999999999999</v>
      </c>
      <c r="C122" s="24"/>
      <c r="D122" s="24"/>
      <c r="E122" s="25"/>
    </row>
    <row r="123" spans="1:5" ht="12.95" customHeight="1">
      <c r="A123" s="42">
        <f t="shared" si="5"/>
        <v>34</v>
      </c>
      <c r="B123" s="27">
        <f t="shared" si="6"/>
        <v>0.5376</v>
      </c>
      <c r="C123" s="24"/>
      <c r="D123" s="24"/>
      <c r="E123" s="25"/>
    </row>
    <row r="124" spans="1:5" ht="12.95" customHeight="1">
      <c r="A124" s="42">
        <f t="shared" si="5"/>
        <v>38</v>
      </c>
      <c r="B124" s="27">
        <f t="shared" si="6"/>
        <v>0.4224</v>
      </c>
      <c r="C124" s="24"/>
      <c r="D124" s="24"/>
      <c r="E124" s="25"/>
    </row>
    <row r="125" spans="1:5" ht="12.95" customHeight="1">
      <c r="A125" s="42">
        <f t="shared" si="5"/>
        <v>42</v>
      </c>
      <c r="B125" s="27">
        <f t="shared" si="6"/>
        <v>0.2944</v>
      </c>
      <c r="C125" s="24"/>
      <c r="D125" s="24"/>
      <c r="E125" s="25"/>
    </row>
    <row r="126" spans="1:5" ht="12.95" customHeight="1">
      <c r="A126" s="42">
        <f t="shared" si="5"/>
        <v>46</v>
      </c>
      <c r="B126" s="27">
        <f t="shared" si="6"/>
        <v>0.15359999999999996</v>
      </c>
      <c r="C126" s="24"/>
      <c r="D126" s="24"/>
      <c r="E126" s="25"/>
    </row>
    <row r="127" spans="1:5" ht="12.95" customHeight="1" thickBot="1">
      <c r="A127" s="43">
        <f t="shared" si="5"/>
        <v>50</v>
      </c>
      <c r="B127" s="28">
        <f t="shared" si="6"/>
        <v>0</v>
      </c>
      <c r="C127" s="29"/>
      <c r="D127" s="29"/>
      <c r="E127" s="30"/>
    </row>
    <row r="128" ht="12.95" customHeight="1" thickTop="1"/>
    <row r="129" ht="12.95" customHeight="1" thickBot="1"/>
    <row r="130" spans="1:5" ht="30" customHeight="1" thickTop="1">
      <c r="A130" s="1" t="s">
        <v>0</v>
      </c>
      <c r="B130" s="2">
        <v>179</v>
      </c>
      <c r="C130" s="3" t="s">
        <v>1</v>
      </c>
      <c r="D130" s="4" t="s">
        <v>21</v>
      </c>
      <c r="E130" s="5" t="s">
        <v>22</v>
      </c>
    </row>
    <row r="131" spans="1:5" ht="30" customHeight="1">
      <c r="A131" s="6" t="s">
        <v>2</v>
      </c>
      <c r="B131" s="7" t="s">
        <v>34</v>
      </c>
      <c r="C131" s="8"/>
      <c r="D131" s="9" t="s">
        <v>31</v>
      </c>
      <c r="E131" s="10" t="s">
        <v>15</v>
      </c>
    </row>
    <row r="132" spans="1:5" ht="30" customHeight="1">
      <c r="A132" s="6" t="s">
        <v>3</v>
      </c>
      <c r="B132" s="7"/>
      <c r="C132" s="8"/>
      <c r="D132" s="9"/>
      <c r="E132" s="10"/>
    </row>
    <row r="133" spans="1:5" ht="30" customHeight="1" thickBot="1">
      <c r="A133" s="6" t="s">
        <v>4</v>
      </c>
      <c r="B133" s="7"/>
      <c r="C133" s="11"/>
      <c r="D133" s="12"/>
      <c r="E133" s="13"/>
    </row>
    <row r="134" spans="1:5" ht="30" customHeight="1">
      <c r="A134" s="6" t="s">
        <v>5</v>
      </c>
      <c r="B134" s="7" t="s">
        <v>25</v>
      </c>
      <c r="C134" s="14" t="s">
        <v>6</v>
      </c>
      <c r="D134" s="15">
        <v>20</v>
      </c>
      <c r="E134" s="16"/>
    </row>
    <row r="135" spans="1:5" ht="30" customHeight="1" thickBot="1">
      <c r="A135" s="17" t="s">
        <v>7</v>
      </c>
      <c r="B135" s="63" t="s">
        <v>50</v>
      </c>
      <c r="C135" s="18" t="s">
        <v>8</v>
      </c>
      <c r="D135" s="19">
        <f>IF(D134&lt;-100,"valor del indicador fuera de rango",IF(D134&lt;=0,1,IF(D134&lt;=100,0.0001*D134^2-0.02*D134+1,"valor del indicador fuera rango")))</f>
        <v>0.6399999999999999</v>
      </c>
      <c r="E135" s="20"/>
    </row>
    <row r="136" spans="1:5" ht="30" customHeight="1">
      <c r="A136" s="21" t="s">
        <v>9</v>
      </c>
      <c r="B136" s="22" t="s">
        <v>8</v>
      </c>
      <c r="C136" s="64" t="s">
        <v>10</v>
      </c>
      <c r="D136" s="65"/>
      <c r="E136" s="66"/>
    </row>
    <row r="137" spans="1:5" ht="12.95" customHeight="1">
      <c r="A137" s="46">
        <v>-100</v>
      </c>
      <c r="B137" s="23">
        <v>1</v>
      </c>
      <c r="C137" s="24"/>
      <c r="D137" s="24"/>
      <c r="E137" s="25"/>
    </row>
    <row r="138" spans="1:5" ht="12.95" customHeight="1">
      <c r="A138" s="41">
        <f>+A137+8</f>
        <v>-92</v>
      </c>
      <c r="B138" s="23">
        <v>1</v>
      </c>
      <c r="C138" s="26"/>
      <c r="D138" s="24"/>
      <c r="E138" s="25"/>
    </row>
    <row r="139" spans="1:5" ht="12.95" customHeight="1">
      <c r="A139" s="41">
        <f aca="true" t="shared" si="7" ref="A139:A149">+A138+8</f>
        <v>-84</v>
      </c>
      <c r="B139" s="23">
        <v>1</v>
      </c>
      <c r="C139" s="26"/>
      <c r="D139" s="24"/>
      <c r="E139" s="25"/>
    </row>
    <row r="140" spans="1:5" ht="12.95" customHeight="1">
      <c r="A140" s="41">
        <f t="shared" si="7"/>
        <v>-76</v>
      </c>
      <c r="B140" s="23">
        <v>1</v>
      </c>
      <c r="C140" s="26"/>
      <c r="D140" s="24"/>
      <c r="E140" s="25"/>
    </row>
    <row r="141" spans="1:5" ht="12.95" customHeight="1">
      <c r="A141" s="41">
        <f t="shared" si="7"/>
        <v>-68</v>
      </c>
      <c r="B141" s="23">
        <v>1</v>
      </c>
      <c r="C141" s="26"/>
      <c r="D141" s="24"/>
      <c r="E141" s="25"/>
    </row>
    <row r="142" spans="1:5" ht="12.95" customHeight="1">
      <c r="A142" s="41">
        <f t="shared" si="7"/>
        <v>-60</v>
      </c>
      <c r="B142" s="23">
        <v>1</v>
      </c>
      <c r="C142" s="26"/>
      <c r="D142" s="24"/>
      <c r="E142" s="25"/>
    </row>
    <row r="143" spans="1:5" ht="12.95" customHeight="1">
      <c r="A143" s="41">
        <f t="shared" si="7"/>
        <v>-52</v>
      </c>
      <c r="B143" s="23">
        <v>1</v>
      </c>
      <c r="C143" s="26"/>
      <c r="D143" s="24"/>
      <c r="E143" s="25"/>
    </row>
    <row r="144" spans="1:5" ht="12.95" customHeight="1">
      <c r="A144" s="41">
        <f t="shared" si="7"/>
        <v>-44</v>
      </c>
      <c r="B144" s="23">
        <v>1</v>
      </c>
      <c r="C144" s="26"/>
      <c r="D144" s="24"/>
      <c r="E144" s="25"/>
    </row>
    <row r="145" spans="1:5" ht="12.95" customHeight="1">
      <c r="A145" s="41">
        <f t="shared" si="7"/>
        <v>-36</v>
      </c>
      <c r="B145" s="23">
        <v>1</v>
      </c>
      <c r="C145" s="26"/>
      <c r="D145" s="24"/>
      <c r="E145" s="25"/>
    </row>
    <row r="146" spans="1:5" ht="12.95" customHeight="1">
      <c r="A146" s="41">
        <f t="shared" si="7"/>
        <v>-28</v>
      </c>
      <c r="B146" s="23">
        <v>1</v>
      </c>
      <c r="C146" s="26"/>
      <c r="D146" s="24"/>
      <c r="E146" s="25"/>
    </row>
    <row r="147" spans="1:5" ht="12.95" customHeight="1">
      <c r="A147" s="41">
        <f t="shared" si="7"/>
        <v>-20</v>
      </c>
      <c r="B147" s="23">
        <v>1</v>
      </c>
      <c r="C147" s="26"/>
      <c r="D147" s="24"/>
      <c r="E147" s="25"/>
    </row>
    <row r="148" spans="1:5" ht="12.95" customHeight="1">
      <c r="A148" s="41">
        <f t="shared" si="7"/>
        <v>-12</v>
      </c>
      <c r="B148" s="23">
        <v>1</v>
      </c>
      <c r="C148" s="26"/>
      <c r="D148" s="24"/>
      <c r="E148" s="25"/>
    </row>
    <row r="149" spans="1:5" ht="12.95" customHeight="1">
      <c r="A149" s="41">
        <f t="shared" si="7"/>
        <v>-4</v>
      </c>
      <c r="B149" s="23">
        <v>1</v>
      </c>
      <c r="C149" s="26"/>
      <c r="D149" s="24"/>
      <c r="E149" s="25"/>
    </row>
    <row r="150" spans="1:5" ht="12.95" customHeight="1">
      <c r="A150" s="41">
        <v>0</v>
      </c>
      <c r="B150" s="23">
        <v>1</v>
      </c>
      <c r="C150" s="26"/>
      <c r="D150" s="24"/>
      <c r="E150" s="25"/>
    </row>
    <row r="151" spans="1:5" ht="12.95" customHeight="1">
      <c r="A151" s="42">
        <v>4</v>
      </c>
      <c r="B151" s="27">
        <f aca="true" t="shared" si="8" ref="B151:B164">0.0001*A151^2-0.02*A151+1</f>
        <v>0.9216</v>
      </c>
      <c r="C151" s="26"/>
      <c r="D151" s="24"/>
      <c r="E151" s="25"/>
    </row>
    <row r="152" spans="1:5" ht="12.95" customHeight="1" thickBot="1">
      <c r="A152" s="42">
        <f aca="true" t="shared" si="9" ref="A152:A162">+A151+8</f>
        <v>12</v>
      </c>
      <c r="B152" s="27">
        <f t="shared" si="8"/>
        <v>0.7744</v>
      </c>
      <c r="C152" s="29"/>
      <c r="D152" s="29"/>
      <c r="E152" s="30"/>
    </row>
    <row r="153" spans="1:5" ht="12.95" customHeight="1" thickBot="1" thickTop="1">
      <c r="A153" s="42">
        <f t="shared" si="9"/>
        <v>20</v>
      </c>
      <c r="B153" s="27">
        <f t="shared" si="8"/>
        <v>0.6399999999999999</v>
      </c>
      <c r="C153" s="29"/>
      <c r="D153" s="29"/>
      <c r="E153" s="30"/>
    </row>
    <row r="154" spans="1:5" ht="12.95" customHeight="1" thickBot="1" thickTop="1">
      <c r="A154" s="42">
        <f t="shared" si="9"/>
        <v>28</v>
      </c>
      <c r="B154" s="27">
        <f t="shared" si="8"/>
        <v>0.5184</v>
      </c>
      <c r="C154" s="29"/>
      <c r="D154" s="29"/>
      <c r="E154" s="30"/>
    </row>
    <row r="155" spans="1:5" ht="12.95" customHeight="1" thickBot="1" thickTop="1">
      <c r="A155" s="42">
        <f t="shared" si="9"/>
        <v>36</v>
      </c>
      <c r="B155" s="27">
        <f t="shared" si="8"/>
        <v>0.40959999999999996</v>
      </c>
      <c r="C155" s="29"/>
      <c r="D155" s="29"/>
      <c r="E155" s="30"/>
    </row>
    <row r="156" spans="1:5" ht="12.95" customHeight="1" thickBot="1" thickTop="1">
      <c r="A156" s="42">
        <f t="shared" si="9"/>
        <v>44</v>
      </c>
      <c r="B156" s="27">
        <f t="shared" si="8"/>
        <v>0.3136</v>
      </c>
      <c r="C156" s="29"/>
      <c r="D156" s="29"/>
      <c r="E156" s="30"/>
    </row>
    <row r="157" spans="1:5" ht="12.95" customHeight="1" thickBot="1" thickTop="1">
      <c r="A157" s="42">
        <f t="shared" si="9"/>
        <v>52</v>
      </c>
      <c r="B157" s="27">
        <f t="shared" si="8"/>
        <v>0.23039999999999994</v>
      </c>
      <c r="C157" s="29"/>
      <c r="D157" s="29"/>
      <c r="E157" s="30"/>
    </row>
    <row r="158" spans="1:5" ht="12.95" customHeight="1" thickBot="1" thickTop="1">
      <c r="A158" s="42">
        <f t="shared" si="9"/>
        <v>60</v>
      </c>
      <c r="B158" s="27">
        <f t="shared" si="8"/>
        <v>0.16000000000000014</v>
      </c>
      <c r="C158" s="29"/>
      <c r="D158" s="29"/>
      <c r="E158" s="30"/>
    </row>
    <row r="159" spans="1:5" ht="12.95" customHeight="1" thickBot="1" thickTop="1">
      <c r="A159" s="42">
        <f t="shared" si="9"/>
        <v>68</v>
      </c>
      <c r="B159" s="27">
        <f t="shared" si="8"/>
        <v>0.10239999999999994</v>
      </c>
      <c r="C159" s="29"/>
      <c r="D159" s="29"/>
      <c r="E159" s="30"/>
    </row>
    <row r="160" spans="1:5" ht="12.95" customHeight="1" thickBot="1" thickTop="1">
      <c r="A160" s="42">
        <f t="shared" si="9"/>
        <v>76</v>
      </c>
      <c r="B160" s="27">
        <f t="shared" si="8"/>
        <v>0.057599999999999985</v>
      </c>
      <c r="C160" s="29"/>
      <c r="D160" s="29"/>
      <c r="E160" s="30"/>
    </row>
    <row r="161" spans="1:5" ht="12.95" customHeight="1" thickBot="1" thickTop="1">
      <c r="A161" s="42">
        <f t="shared" si="9"/>
        <v>84</v>
      </c>
      <c r="B161" s="27">
        <f t="shared" si="8"/>
        <v>0.025600000000000067</v>
      </c>
      <c r="C161" s="29"/>
      <c r="D161" s="29"/>
      <c r="E161" s="30"/>
    </row>
    <row r="162" spans="1:5" ht="12.95" customHeight="1" thickBot="1" thickTop="1">
      <c r="A162" s="42">
        <f t="shared" si="9"/>
        <v>92</v>
      </c>
      <c r="B162" s="27">
        <f t="shared" si="8"/>
        <v>0.006399999999999961</v>
      </c>
      <c r="C162" s="29"/>
      <c r="D162" s="29"/>
      <c r="E162" s="30"/>
    </row>
    <row r="163" spans="1:5" ht="12.95" customHeight="1" thickBot="1" thickTop="1">
      <c r="A163" s="48">
        <v>95</v>
      </c>
      <c r="B163" s="27">
        <f t="shared" si="8"/>
        <v>0.0024999999999999467</v>
      </c>
      <c r="C163" s="29"/>
      <c r="D163" s="29"/>
      <c r="E163" s="30"/>
    </row>
    <row r="164" spans="1:5" ht="12.95" customHeight="1" thickBot="1" thickTop="1">
      <c r="A164" s="43">
        <f>+A162+8</f>
        <v>100</v>
      </c>
      <c r="B164" s="49">
        <f t="shared" si="8"/>
        <v>0</v>
      </c>
      <c r="C164" s="29"/>
      <c r="D164" s="29"/>
      <c r="E164" s="30"/>
    </row>
    <row r="165" ht="12.95" customHeight="1" thickTop="1"/>
    <row r="166" ht="12.95" customHeight="1" thickBot="1"/>
    <row r="167" spans="1:5" ht="30" customHeight="1" thickTop="1">
      <c r="A167" s="1" t="s">
        <v>0</v>
      </c>
      <c r="B167" s="2">
        <v>180</v>
      </c>
      <c r="C167" s="3" t="s">
        <v>1</v>
      </c>
      <c r="D167" s="4" t="s">
        <v>21</v>
      </c>
      <c r="E167" s="5" t="s">
        <v>26</v>
      </c>
    </row>
    <row r="168" spans="1:5" ht="30" customHeight="1">
      <c r="A168" s="6" t="s">
        <v>2</v>
      </c>
      <c r="B168" s="7" t="s">
        <v>35</v>
      </c>
      <c r="C168" s="8"/>
      <c r="D168" s="9" t="s">
        <v>27</v>
      </c>
      <c r="E168" s="10" t="s">
        <v>28</v>
      </c>
    </row>
    <row r="169" spans="1:5" ht="30" customHeight="1">
      <c r="A169" s="6" t="s">
        <v>3</v>
      </c>
      <c r="B169" s="7"/>
      <c r="C169" s="8"/>
      <c r="D169" s="9"/>
      <c r="E169" s="10"/>
    </row>
    <row r="170" spans="1:5" ht="30" customHeight="1" thickBot="1">
      <c r="A170" s="6" t="s">
        <v>4</v>
      </c>
      <c r="B170" s="7"/>
      <c r="C170" s="11"/>
      <c r="D170" s="12"/>
      <c r="E170" s="13"/>
    </row>
    <row r="171" spans="1:5" ht="30" customHeight="1">
      <c r="A171" s="6" t="s">
        <v>5</v>
      </c>
      <c r="B171" s="7" t="s">
        <v>30</v>
      </c>
      <c r="C171" s="14" t="s">
        <v>6</v>
      </c>
      <c r="D171" s="15">
        <v>30</v>
      </c>
      <c r="E171" s="16"/>
    </row>
    <row r="172" spans="1:5" ht="30" customHeight="1" thickBot="1">
      <c r="A172" s="17" t="s">
        <v>7</v>
      </c>
      <c r="B172" s="63" t="s">
        <v>50</v>
      </c>
      <c r="C172" s="18" t="s">
        <v>8</v>
      </c>
      <c r="D172" s="19">
        <f>IF(D171&lt;-50,"valor del indicador fuera de rango",IF(D171&lt;=0,1,IF(D171&lt;=50,-0.0004*D171^2+1,"valor del indicador fuera rango")))</f>
        <v>0.6399999999999999</v>
      </c>
      <c r="E172" s="20"/>
    </row>
    <row r="173" spans="1:5" ht="30" customHeight="1">
      <c r="A173" s="21" t="s">
        <v>9</v>
      </c>
      <c r="B173" s="22" t="s">
        <v>8</v>
      </c>
      <c r="C173" s="64" t="s">
        <v>10</v>
      </c>
      <c r="D173" s="65"/>
      <c r="E173" s="66"/>
    </row>
    <row r="174" spans="1:5" ht="12.95" customHeight="1">
      <c r="A174" s="46">
        <v>-50</v>
      </c>
      <c r="B174" s="23">
        <v>1</v>
      </c>
      <c r="C174" s="24"/>
      <c r="D174" s="24"/>
      <c r="E174" s="25"/>
    </row>
    <row r="175" spans="1:5" ht="12.95" customHeight="1">
      <c r="A175" s="41">
        <f>+A174+4</f>
        <v>-46</v>
      </c>
      <c r="B175" s="23">
        <v>1</v>
      </c>
      <c r="C175" s="26"/>
      <c r="D175" s="24"/>
      <c r="E175" s="25"/>
    </row>
    <row r="176" spans="1:5" ht="12.95" customHeight="1">
      <c r="A176" s="41">
        <f aca="true" t="shared" si="10" ref="A176:A186">+A175+4</f>
        <v>-42</v>
      </c>
      <c r="B176" s="23">
        <v>1</v>
      </c>
      <c r="C176" s="26"/>
      <c r="D176" s="24"/>
      <c r="E176" s="25"/>
    </row>
    <row r="177" spans="1:5" ht="12.95" customHeight="1">
      <c r="A177" s="41">
        <f t="shared" si="10"/>
        <v>-38</v>
      </c>
      <c r="B177" s="23">
        <v>1</v>
      </c>
      <c r="C177" s="26"/>
      <c r="D177" s="24"/>
      <c r="E177" s="25"/>
    </row>
    <row r="178" spans="1:5" ht="12.95" customHeight="1">
      <c r="A178" s="41">
        <f t="shared" si="10"/>
        <v>-34</v>
      </c>
      <c r="B178" s="23">
        <v>1</v>
      </c>
      <c r="C178" s="26"/>
      <c r="D178" s="24"/>
      <c r="E178" s="25"/>
    </row>
    <row r="179" spans="1:5" ht="12.95" customHeight="1">
      <c r="A179" s="41">
        <f t="shared" si="10"/>
        <v>-30</v>
      </c>
      <c r="B179" s="23">
        <v>1</v>
      </c>
      <c r="C179" s="26"/>
      <c r="D179" s="24"/>
      <c r="E179" s="25"/>
    </row>
    <row r="180" spans="1:5" ht="12.95" customHeight="1">
      <c r="A180" s="41">
        <f t="shared" si="10"/>
        <v>-26</v>
      </c>
      <c r="B180" s="23">
        <v>1</v>
      </c>
      <c r="C180" s="26"/>
      <c r="D180" s="24"/>
      <c r="E180" s="25"/>
    </row>
    <row r="181" spans="1:5" ht="12.95" customHeight="1">
      <c r="A181" s="41">
        <f t="shared" si="10"/>
        <v>-22</v>
      </c>
      <c r="B181" s="23">
        <v>1</v>
      </c>
      <c r="C181" s="26"/>
      <c r="D181" s="24"/>
      <c r="E181" s="25"/>
    </row>
    <row r="182" spans="1:5" ht="12.95" customHeight="1">
      <c r="A182" s="41">
        <f t="shared" si="10"/>
        <v>-18</v>
      </c>
      <c r="B182" s="23">
        <v>1</v>
      </c>
      <c r="C182" s="26"/>
      <c r="D182" s="24"/>
      <c r="E182" s="25"/>
    </row>
    <row r="183" spans="1:5" ht="12.95" customHeight="1">
      <c r="A183" s="41">
        <f t="shared" si="10"/>
        <v>-14</v>
      </c>
      <c r="B183" s="23">
        <v>1</v>
      </c>
      <c r="C183" s="26"/>
      <c r="D183" s="24"/>
      <c r="E183" s="25"/>
    </row>
    <row r="184" spans="1:5" ht="12.95" customHeight="1">
      <c r="A184" s="41">
        <f t="shared" si="10"/>
        <v>-10</v>
      </c>
      <c r="B184" s="23">
        <v>1</v>
      </c>
      <c r="C184" s="26"/>
      <c r="D184" s="24"/>
      <c r="E184" s="25"/>
    </row>
    <row r="185" spans="1:5" ht="12.95" customHeight="1">
      <c r="A185" s="41">
        <f t="shared" si="10"/>
        <v>-6</v>
      </c>
      <c r="B185" s="23">
        <v>1</v>
      </c>
      <c r="C185" s="26"/>
      <c r="D185" s="24"/>
      <c r="E185" s="25"/>
    </row>
    <row r="186" spans="1:5" ht="12.95" customHeight="1">
      <c r="A186" s="41">
        <f t="shared" si="10"/>
        <v>-2</v>
      </c>
      <c r="B186" s="23">
        <v>1</v>
      </c>
      <c r="C186" s="26"/>
      <c r="D186" s="24"/>
      <c r="E186" s="25"/>
    </row>
    <row r="187" spans="1:5" ht="12.95" customHeight="1">
      <c r="A187" s="41">
        <v>0</v>
      </c>
      <c r="B187" s="23">
        <v>1</v>
      </c>
      <c r="C187" s="26"/>
      <c r="D187" s="24"/>
      <c r="E187" s="25"/>
    </row>
    <row r="188" spans="1:5" ht="12.95" customHeight="1">
      <c r="A188" s="42">
        <v>2</v>
      </c>
      <c r="B188" s="27">
        <f aca="true" t="shared" si="11" ref="B188:B202">-0.0004*A188^2+1</f>
        <v>0.9984</v>
      </c>
      <c r="C188" s="26"/>
      <c r="D188" s="24"/>
      <c r="E188" s="25"/>
    </row>
    <row r="189" spans="1:5" ht="12.95" customHeight="1" thickBot="1">
      <c r="A189" s="42">
        <v>4</v>
      </c>
      <c r="B189" s="27">
        <f t="shared" si="11"/>
        <v>0.9936</v>
      </c>
      <c r="C189" s="29"/>
      <c r="D189" s="29"/>
      <c r="E189" s="30"/>
    </row>
    <row r="190" spans="1:5" ht="12.95" customHeight="1" thickBot="1" thickTop="1">
      <c r="A190" s="42">
        <v>6</v>
      </c>
      <c r="B190" s="27">
        <f t="shared" si="11"/>
        <v>0.9856</v>
      </c>
      <c r="C190" s="29"/>
      <c r="D190" s="29"/>
      <c r="E190" s="30"/>
    </row>
    <row r="191" spans="1:5" ht="12.95" customHeight="1" thickTop="1">
      <c r="A191" s="42">
        <v>8</v>
      </c>
      <c r="B191" s="27">
        <f t="shared" si="11"/>
        <v>0.9744</v>
      </c>
      <c r="C191" s="24"/>
      <c r="D191" s="24"/>
      <c r="E191" s="25"/>
    </row>
    <row r="192" spans="1:5" ht="12.95" customHeight="1">
      <c r="A192" s="42">
        <v>10</v>
      </c>
      <c r="B192" s="27">
        <f t="shared" si="11"/>
        <v>0.96</v>
      </c>
      <c r="C192" s="24"/>
      <c r="D192" s="24"/>
      <c r="E192" s="25"/>
    </row>
    <row r="193" spans="1:5" ht="12.95" customHeight="1">
      <c r="A193" s="42">
        <f aca="true" t="shared" si="12" ref="A193:A202">+A192+4</f>
        <v>14</v>
      </c>
      <c r="B193" s="27">
        <f t="shared" si="11"/>
        <v>0.9216</v>
      </c>
      <c r="C193" s="24"/>
      <c r="D193" s="24"/>
      <c r="E193" s="25"/>
    </row>
    <row r="194" spans="1:5" ht="12.95" customHeight="1">
      <c r="A194" s="42">
        <f t="shared" si="12"/>
        <v>18</v>
      </c>
      <c r="B194" s="27">
        <f t="shared" si="11"/>
        <v>0.8704000000000001</v>
      </c>
      <c r="C194" s="24"/>
      <c r="D194" s="24"/>
      <c r="E194" s="25"/>
    </row>
    <row r="195" spans="1:5" ht="12.95" customHeight="1">
      <c r="A195" s="42">
        <f t="shared" si="12"/>
        <v>22</v>
      </c>
      <c r="B195" s="27">
        <f t="shared" si="11"/>
        <v>0.8064</v>
      </c>
      <c r="C195" s="24"/>
      <c r="D195" s="24"/>
      <c r="E195" s="25"/>
    </row>
    <row r="196" spans="1:5" ht="12.95" customHeight="1">
      <c r="A196" s="42">
        <f t="shared" si="12"/>
        <v>26</v>
      </c>
      <c r="B196" s="27">
        <f t="shared" si="11"/>
        <v>0.7296</v>
      </c>
      <c r="C196" s="24"/>
      <c r="D196" s="24"/>
      <c r="E196" s="25"/>
    </row>
    <row r="197" spans="1:5" ht="12.95" customHeight="1">
      <c r="A197" s="42">
        <f t="shared" si="12"/>
        <v>30</v>
      </c>
      <c r="B197" s="27">
        <f t="shared" si="11"/>
        <v>0.6399999999999999</v>
      </c>
      <c r="C197" s="24"/>
      <c r="D197" s="24"/>
      <c r="E197" s="25"/>
    </row>
    <row r="198" spans="1:5" ht="12.95" customHeight="1">
      <c r="A198" s="42">
        <f t="shared" si="12"/>
        <v>34</v>
      </c>
      <c r="B198" s="27">
        <f t="shared" si="11"/>
        <v>0.5376</v>
      </c>
      <c r="C198" s="24"/>
      <c r="D198" s="24"/>
      <c r="E198" s="25"/>
    </row>
    <row r="199" spans="1:5" ht="12.95" customHeight="1">
      <c r="A199" s="42">
        <f t="shared" si="12"/>
        <v>38</v>
      </c>
      <c r="B199" s="27">
        <f t="shared" si="11"/>
        <v>0.4224</v>
      </c>
      <c r="C199" s="24"/>
      <c r="D199" s="24"/>
      <c r="E199" s="25"/>
    </row>
    <row r="200" spans="1:5" ht="12.95" customHeight="1">
      <c r="A200" s="42">
        <f t="shared" si="12"/>
        <v>42</v>
      </c>
      <c r="B200" s="27">
        <f t="shared" si="11"/>
        <v>0.2944</v>
      </c>
      <c r="C200" s="24"/>
      <c r="D200" s="24"/>
      <c r="E200" s="25"/>
    </row>
    <row r="201" spans="1:5" ht="12.95" customHeight="1">
      <c r="A201" s="42">
        <f t="shared" si="12"/>
        <v>46</v>
      </c>
      <c r="B201" s="27">
        <f t="shared" si="11"/>
        <v>0.15359999999999996</v>
      </c>
      <c r="C201" s="24"/>
      <c r="D201" s="24"/>
      <c r="E201" s="25"/>
    </row>
    <row r="202" spans="1:5" ht="12.95" customHeight="1" thickBot="1">
      <c r="A202" s="43">
        <f t="shared" si="12"/>
        <v>50</v>
      </c>
      <c r="B202" s="28">
        <f t="shared" si="11"/>
        <v>0</v>
      </c>
      <c r="C202" s="29"/>
      <c r="D202" s="29"/>
      <c r="E202" s="30"/>
    </row>
    <row r="203" ht="12.95" customHeight="1" thickTop="1"/>
  </sheetData>
  <mergeCells count="6">
    <mergeCell ref="C136:E136"/>
    <mergeCell ref="C173:E173"/>
    <mergeCell ref="C7:E7"/>
    <mergeCell ref="C33:E33"/>
    <mergeCell ref="C98:E98"/>
    <mergeCell ref="C61:E6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zoomScale="75" zoomScaleNormal="75" workbookViewId="0" topLeftCell="A64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181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182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19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15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0.27749999999999997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1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>A51+5</f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183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15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0.27749999999999997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52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184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185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186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187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0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>A23+5</f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>A24+5</f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188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 aca="true" t="shared" si="2" ref="B35:B54"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t="shared" si="2"/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189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 aca="true" t="shared" si="4" ref="B64:B83"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t="shared" si="4"/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190</v>
      </c>
      <c r="C1" s="3" t="s">
        <v>1</v>
      </c>
      <c r="D1" s="4" t="s">
        <v>38</v>
      </c>
      <c r="E1" s="5" t="s">
        <v>39</v>
      </c>
    </row>
    <row r="2" spans="1:5" ht="30" customHeight="1">
      <c r="A2" s="6" t="s">
        <v>2</v>
      </c>
      <c r="B2" s="7" t="s">
        <v>36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40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rango",IF(D5&lt;=100,-0.01*(D5)+1))</f>
        <v>0.6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54">
        <v>0</v>
      </c>
      <c r="B8" s="57">
        <f aca="true" t="shared" si="0" ref="B8:B26">(-0.01)*(A8)+1</f>
        <v>1</v>
      </c>
      <c r="C8" s="24"/>
      <c r="D8" s="24"/>
      <c r="E8" s="25"/>
    </row>
    <row r="9" spans="1:5" ht="12.95" customHeight="1">
      <c r="A9" s="55">
        <v>10</v>
      </c>
      <c r="B9" s="57">
        <f t="shared" si="0"/>
        <v>0.9</v>
      </c>
      <c r="C9" s="26"/>
      <c r="D9" s="24"/>
      <c r="E9" s="25"/>
    </row>
    <row r="10" spans="1:5" ht="12.95" customHeight="1">
      <c r="A10" s="55">
        <f aca="true" t="shared" si="1" ref="A10:A25">A9+5</f>
        <v>15</v>
      </c>
      <c r="B10" s="57">
        <f t="shared" si="0"/>
        <v>0.85</v>
      </c>
      <c r="C10" s="26"/>
      <c r="D10" s="24"/>
      <c r="E10" s="25"/>
    </row>
    <row r="11" spans="1:5" ht="12.95" customHeight="1">
      <c r="A11" s="55">
        <f t="shared" si="1"/>
        <v>20</v>
      </c>
      <c r="B11" s="57">
        <f t="shared" si="0"/>
        <v>0.8</v>
      </c>
      <c r="C11" s="26"/>
      <c r="D11" s="24"/>
      <c r="E11" s="25"/>
    </row>
    <row r="12" spans="1:5" ht="12.95" customHeight="1">
      <c r="A12" s="55">
        <f t="shared" si="1"/>
        <v>25</v>
      </c>
      <c r="B12" s="57">
        <f t="shared" si="0"/>
        <v>0.75</v>
      </c>
      <c r="C12" s="26"/>
      <c r="D12" s="24"/>
      <c r="E12" s="25"/>
    </row>
    <row r="13" spans="1:5" ht="12.95" customHeight="1">
      <c r="A13" s="55">
        <f t="shared" si="1"/>
        <v>30</v>
      </c>
      <c r="B13" s="57">
        <f t="shared" si="0"/>
        <v>0.7</v>
      </c>
      <c r="C13" s="26"/>
      <c r="D13" s="24"/>
      <c r="E13" s="25"/>
    </row>
    <row r="14" spans="1:5" ht="12.95" customHeight="1">
      <c r="A14" s="55">
        <f t="shared" si="1"/>
        <v>35</v>
      </c>
      <c r="B14" s="57">
        <f t="shared" si="0"/>
        <v>0.6499999999999999</v>
      </c>
      <c r="C14" s="26"/>
      <c r="D14" s="24"/>
      <c r="E14" s="25"/>
    </row>
    <row r="15" spans="1:5" ht="12.95" customHeight="1">
      <c r="A15" s="55">
        <f t="shared" si="1"/>
        <v>40</v>
      </c>
      <c r="B15" s="57">
        <f t="shared" si="0"/>
        <v>0.6</v>
      </c>
      <c r="C15" s="26"/>
      <c r="D15" s="24"/>
      <c r="E15" s="25"/>
    </row>
    <row r="16" spans="1:5" ht="12.95" customHeight="1">
      <c r="A16" s="55">
        <f t="shared" si="1"/>
        <v>45</v>
      </c>
      <c r="B16" s="57">
        <f t="shared" si="0"/>
        <v>0.55</v>
      </c>
      <c r="C16" s="26"/>
      <c r="D16" s="24"/>
      <c r="E16" s="25"/>
    </row>
    <row r="17" spans="1:5" ht="12.95" customHeight="1">
      <c r="A17" s="55">
        <f t="shared" si="1"/>
        <v>50</v>
      </c>
      <c r="B17" s="57">
        <f t="shared" si="0"/>
        <v>0.5</v>
      </c>
      <c r="C17" s="26"/>
      <c r="D17" s="24"/>
      <c r="E17" s="25"/>
    </row>
    <row r="18" spans="1:5" ht="12.95" customHeight="1">
      <c r="A18" s="55">
        <f t="shared" si="1"/>
        <v>55</v>
      </c>
      <c r="B18" s="57">
        <f t="shared" si="0"/>
        <v>0.44999999999999996</v>
      </c>
      <c r="C18" s="26"/>
      <c r="D18" s="24"/>
      <c r="E18" s="25"/>
    </row>
    <row r="19" spans="1:5" ht="12.95" customHeight="1">
      <c r="A19" s="55">
        <f t="shared" si="1"/>
        <v>60</v>
      </c>
      <c r="B19" s="57">
        <f t="shared" si="0"/>
        <v>0.4</v>
      </c>
      <c r="C19" s="26"/>
      <c r="D19" s="24"/>
      <c r="E19" s="25"/>
    </row>
    <row r="20" spans="1:5" ht="12.95" customHeight="1">
      <c r="A20" s="55">
        <f t="shared" si="1"/>
        <v>65</v>
      </c>
      <c r="B20" s="57">
        <f t="shared" si="0"/>
        <v>0.35</v>
      </c>
      <c r="C20" s="26"/>
      <c r="D20" s="24"/>
      <c r="E20" s="25"/>
    </row>
    <row r="21" spans="1:5" ht="12.95" customHeight="1">
      <c r="A21" s="55">
        <f t="shared" si="1"/>
        <v>70</v>
      </c>
      <c r="B21" s="57">
        <f t="shared" si="0"/>
        <v>0.29999999999999993</v>
      </c>
      <c r="C21" s="26"/>
      <c r="D21" s="24"/>
      <c r="E21" s="25"/>
    </row>
    <row r="22" spans="1:5" ht="12.95" customHeight="1">
      <c r="A22" s="55">
        <f t="shared" si="1"/>
        <v>75</v>
      </c>
      <c r="B22" s="57">
        <f t="shared" si="0"/>
        <v>0.25</v>
      </c>
      <c r="C22" s="26"/>
      <c r="D22" s="24"/>
      <c r="E22" s="25"/>
    </row>
    <row r="23" spans="1:5" ht="12.95" customHeight="1">
      <c r="A23" s="55">
        <f t="shared" si="1"/>
        <v>80</v>
      </c>
      <c r="B23" s="57">
        <f t="shared" si="0"/>
        <v>0.19999999999999996</v>
      </c>
      <c r="C23" s="26"/>
      <c r="D23" s="24"/>
      <c r="E23" s="25"/>
    </row>
    <row r="24" spans="1:5" ht="12.95" customHeight="1" thickBot="1">
      <c r="A24" s="55">
        <f t="shared" si="1"/>
        <v>85</v>
      </c>
      <c r="B24" s="57">
        <f t="shared" si="0"/>
        <v>0.15000000000000002</v>
      </c>
      <c r="C24" s="29"/>
      <c r="D24" s="29"/>
      <c r="E24" s="30"/>
    </row>
    <row r="25" spans="1:5" ht="12.95" customHeight="1" thickBot="1" thickTop="1">
      <c r="A25" s="55">
        <f t="shared" si="1"/>
        <v>90</v>
      </c>
      <c r="B25" s="57">
        <f t="shared" si="0"/>
        <v>0.09999999999999998</v>
      </c>
      <c r="C25" s="29"/>
      <c r="D25" s="29"/>
      <c r="E25" s="30"/>
    </row>
    <row r="26" spans="1:5" ht="12.95" customHeight="1" thickBot="1" thickTop="1">
      <c r="A26" s="56">
        <v>100</v>
      </c>
      <c r="B26" s="58">
        <f t="shared" si="0"/>
        <v>0</v>
      </c>
      <c r="C26" s="29"/>
      <c r="D26" s="29"/>
      <c r="E26" s="30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191</v>
      </c>
      <c r="C29" s="3" t="s">
        <v>1</v>
      </c>
      <c r="D29" s="4" t="s">
        <v>38</v>
      </c>
      <c r="E29" s="5" t="s">
        <v>39</v>
      </c>
    </row>
    <row r="30" spans="1:5" ht="30" customHeight="1">
      <c r="A30" s="6" t="s">
        <v>2</v>
      </c>
      <c r="B30" s="7" t="s">
        <v>40</v>
      </c>
      <c r="C30" s="32"/>
      <c r="D30" s="9"/>
      <c r="E30" s="33"/>
    </row>
    <row r="31" spans="1:5" ht="30" customHeight="1">
      <c r="A31" s="6" t="s">
        <v>3</v>
      </c>
      <c r="B31" s="7"/>
      <c r="C31" s="32"/>
      <c r="D31" s="34"/>
      <c r="E31" s="33"/>
    </row>
    <row r="32" spans="1:5" ht="30" customHeight="1" thickBot="1">
      <c r="A32" s="6" t="s">
        <v>4</v>
      </c>
      <c r="B32" s="7"/>
      <c r="C32" s="35"/>
      <c r="D32" s="36"/>
      <c r="E32" s="37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95</v>
      </c>
      <c r="E33" s="38"/>
    </row>
    <row r="34" spans="1:5" ht="30" customHeight="1" thickBot="1">
      <c r="A34" s="17" t="s">
        <v>7</v>
      </c>
      <c r="B34" s="63" t="s">
        <v>50</v>
      </c>
      <c r="C34" s="18" t="s">
        <v>8</v>
      </c>
      <c r="D34" s="19">
        <f>-0.01*D33+1</f>
        <v>0.04999999999999993</v>
      </c>
      <c r="E34" s="39"/>
    </row>
    <row r="35" spans="1:5" ht="30" customHeight="1">
      <c r="A35" s="21" t="s">
        <v>9</v>
      </c>
      <c r="B35" s="22" t="s">
        <v>8</v>
      </c>
      <c r="C35" s="64" t="s">
        <v>10</v>
      </c>
      <c r="D35" s="65"/>
      <c r="E35" s="66"/>
    </row>
    <row r="36" spans="1:5" ht="12.95" customHeight="1">
      <c r="A36" s="54">
        <v>0</v>
      </c>
      <c r="B36" s="57">
        <f aca="true" t="shared" si="2" ref="B36:B55">(-0.01)*(A36)+1</f>
        <v>1</v>
      </c>
      <c r="C36" s="24"/>
      <c r="D36" s="24"/>
      <c r="E36" s="25"/>
    </row>
    <row r="37" spans="1:5" ht="12.95" customHeight="1">
      <c r="A37" s="55">
        <v>10</v>
      </c>
      <c r="B37" s="57">
        <f t="shared" si="2"/>
        <v>0.9</v>
      </c>
      <c r="C37" s="26"/>
      <c r="D37" s="24"/>
      <c r="E37" s="25"/>
    </row>
    <row r="38" spans="1:5" ht="12.95" customHeight="1">
      <c r="A38" s="55">
        <f aca="true" t="shared" si="3" ref="A38:A52">A37+5</f>
        <v>15</v>
      </c>
      <c r="B38" s="57">
        <f t="shared" si="2"/>
        <v>0.85</v>
      </c>
      <c r="C38" s="26"/>
      <c r="D38" s="24"/>
      <c r="E38" s="25"/>
    </row>
    <row r="39" spans="1:5" ht="12.95" customHeight="1">
      <c r="A39" s="55">
        <f t="shared" si="3"/>
        <v>20</v>
      </c>
      <c r="B39" s="57">
        <f t="shared" si="2"/>
        <v>0.8</v>
      </c>
      <c r="C39" s="26"/>
      <c r="D39" s="24"/>
      <c r="E39" s="25"/>
    </row>
    <row r="40" spans="1:5" ht="12.95" customHeight="1">
      <c r="A40" s="55">
        <f t="shared" si="3"/>
        <v>25</v>
      </c>
      <c r="B40" s="57">
        <f t="shared" si="2"/>
        <v>0.75</v>
      </c>
      <c r="C40" s="26"/>
      <c r="D40" s="24"/>
      <c r="E40" s="25"/>
    </row>
    <row r="41" spans="1:5" ht="12.95" customHeight="1">
      <c r="A41" s="55">
        <f t="shared" si="3"/>
        <v>30</v>
      </c>
      <c r="B41" s="57">
        <f t="shared" si="2"/>
        <v>0.7</v>
      </c>
      <c r="C41" s="26"/>
      <c r="D41" s="24"/>
      <c r="E41" s="25"/>
    </row>
    <row r="42" spans="1:5" ht="12.95" customHeight="1">
      <c r="A42" s="55">
        <f t="shared" si="3"/>
        <v>35</v>
      </c>
      <c r="B42" s="57">
        <f t="shared" si="2"/>
        <v>0.6499999999999999</v>
      </c>
      <c r="C42" s="26"/>
      <c r="D42" s="24"/>
      <c r="E42" s="25"/>
    </row>
    <row r="43" spans="1:5" ht="12.95" customHeight="1">
      <c r="A43" s="55">
        <f t="shared" si="3"/>
        <v>40</v>
      </c>
      <c r="B43" s="57">
        <f t="shared" si="2"/>
        <v>0.6</v>
      </c>
      <c r="C43" s="26"/>
      <c r="D43" s="24"/>
      <c r="E43" s="25"/>
    </row>
    <row r="44" spans="1:5" ht="12.95" customHeight="1">
      <c r="A44" s="55">
        <f t="shared" si="3"/>
        <v>45</v>
      </c>
      <c r="B44" s="57">
        <f t="shared" si="2"/>
        <v>0.55</v>
      </c>
      <c r="C44" s="26"/>
      <c r="D44" s="24"/>
      <c r="E44" s="25"/>
    </row>
    <row r="45" spans="1:5" ht="12.95" customHeight="1">
      <c r="A45" s="55">
        <f t="shared" si="3"/>
        <v>50</v>
      </c>
      <c r="B45" s="57">
        <f t="shared" si="2"/>
        <v>0.5</v>
      </c>
      <c r="C45" s="26"/>
      <c r="D45" s="24"/>
      <c r="E45" s="25"/>
    </row>
    <row r="46" spans="1:5" ht="12.95" customHeight="1">
      <c r="A46" s="55">
        <f t="shared" si="3"/>
        <v>55</v>
      </c>
      <c r="B46" s="57">
        <f t="shared" si="2"/>
        <v>0.44999999999999996</v>
      </c>
      <c r="C46" s="26"/>
      <c r="D46" s="24"/>
      <c r="E46" s="25"/>
    </row>
    <row r="47" spans="1:5" ht="12.95" customHeight="1">
      <c r="A47" s="55">
        <f t="shared" si="3"/>
        <v>60</v>
      </c>
      <c r="B47" s="57">
        <f t="shared" si="2"/>
        <v>0.4</v>
      </c>
      <c r="C47" s="26"/>
      <c r="D47" s="24"/>
      <c r="E47" s="25"/>
    </row>
    <row r="48" spans="1:5" ht="12.95" customHeight="1">
      <c r="A48" s="55">
        <f t="shared" si="3"/>
        <v>65</v>
      </c>
      <c r="B48" s="57">
        <f t="shared" si="2"/>
        <v>0.35</v>
      </c>
      <c r="C48" s="26"/>
      <c r="D48" s="24"/>
      <c r="E48" s="25"/>
    </row>
    <row r="49" spans="1:5" ht="12.95" customHeight="1">
      <c r="A49" s="55">
        <f t="shared" si="3"/>
        <v>70</v>
      </c>
      <c r="B49" s="57">
        <f t="shared" si="2"/>
        <v>0.29999999999999993</v>
      </c>
      <c r="C49" s="26"/>
      <c r="D49" s="24"/>
      <c r="E49" s="25"/>
    </row>
    <row r="50" spans="1:5" ht="12.95" customHeight="1">
      <c r="A50" s="55">
        <f t="shared" si="3"/>
        <v>75</v>
      </c>
      <c r="B50" s="57">
        <f t="shared" si="2"/>
        <v>0.25</v>
      </c>
      <c r="C50" s="26"/>
      <c r="D50" s="24"/>
      <c r="E50" s="25"/>
    </row>
    <row r="51" spans="1:5" ht="12.95" customHeight="1">
      <c r="A51" s="55">
        <f t="shared" si="3"/>
        <v>80</v>
      </c>
      <c r="B51" s="57">
        <f t="shared" si="2"/>
        <v>0.19999999999999996</v>
      </c>
      <c r="C51" s="26"/>
      <c r="D51" s="24"/>
      <c r="E51" s="25"/>
    </row>
    <row r="52" spans="1:5" ht="12.95" customHeight="1" thickBot="1">
      <c r="A52" s="55">
        <f t="shared" si="3"/>
        <v>85</v>
      </c>
      <c r="B52" s="57">
        <f t="shared" si="2"/>
        <v>0.15000000000000002</v>
      </c>
      <c r="C52" s="29"/>
      <c r="D52" s="29"/>
      <c r="E52" s="30"/>
    </row>
    <row r="53" spans="1:5" ht="12.95" customHeight="1" thickBot="1" thickTop="1">
      <c r="A53" s="55">
        <v>90</v>
      </c>
      <c r="B53" s="57">
        <f t="shared" si="2"/>
        <v>0.09999999999999998</v>
      </c>
      <c r="C53" s="29"/>
      <c r="D53" s="29"/>
      <c r="E53" s="30"/>
    </row>
    <row r="54" spans="1:5" ht="12.95" customHeight="1" thickBot="1" thickTop="1">
      <c r="A54" s="55">
        <v>95</v>
      </c>
      <c r="B54" s="57">
        <f t="shared" si="2"/>
        <v>0.04999999999999993</v>
      </c>
      <c r="C54" s="29"/>
      <c r="D54" s="29"/>
      <c r="E54" s="30"/>
    </row>
    <row r="55" spans="1:5" ht="12.95" customHeight="1" thickBot="1" thickTop="1">
      <c r="A55" s="56">
        <v>100</v>
      </c>
      <c r="B55" s="58">
        <f t="shared" si="2"/>
        <v>0</v>
      </c>
      <c r="C55" s="29"/>
      <c r="D55" s="29"/>
      <c r="E55" s="30"/>
    </row>
    <row r="56" ht="12.95" customHeight="1" thickTop="1"/>
    <row r="61" ht="12.95" customHeight="1">
      <c r="B61" s="53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192</v>
      </c>
      <c r="C1" s="3" t="s">
        <v>1</v>
      </c>
      <c r="D1" s="4" t="s">
        <v>41</v>
      </c>
      <c r="E1" s="5" t="s">
        <v>42</v>
      </c>
    </row>
    <row r="2" spans="1:5" ht="30" customHeight="1">
      <c r="A2" s="6" t="s">
        <v>2</v>
      </c>
      <c r="B2" s="7" t="s">
        <v>47</v>
      </c>
      <c r="C2" s="8"/>
      <c r="D2" s="9" t="s">
        <v>43</v>
      </c>
      <c r="E2" s="10" t="s">
        <v>44</v>
      </c>
    </row>
    <row r="3" spans="1:5" ht="30" customHeight="1">
      <c r="A3" s="6" t="s">
        <v>3</v>
      </c>
      <c r="B3" s="7"/>
      <c r="C3" s="8"/>
      <c r="D3" s="9" t="s">
        <v>45</v>
      </c>
      <c r="E3" s="10" t="s">
        <v>46</v>
      </c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95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rango",IF(D5&lt;=60,0.0133*D5,IF(D5&lt;=90,-0.0005*D5^2+0.08*D5-2.2,IF(D5&lt;=100,0.0005*D5^2-0.1*D5+5.9,"valor del indicador fuera rango"))))</f>
        <v>0.9125000000000005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0</v>
      </c>
      <c r="B8" s="23">
        <f>0.0133*A8</f>
        <v>0</v>
      </c>
      <c r="C8" s="24"/>
      <c r="D8" s="24"/>
      <c r="E8" s="25"/>
    </row>
    <row r="9" spans="1:5" ht="12.95" customHeight="1">
      <c r="A9" s="41">
        <v>10</v>
      </c>
      <c r="B9" s="23">
        <f aca="true" t="shared" si="0" ref="B9:B17">0.0133*A9</f>
        <v>0.133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0.266</v>
      </c>
      <c r="C10" s="26"/>
      <c r="D10" s="24"/>
      <c r="E10" s="25"/>
    </row>
    <row r="11" spans="1:5" ht="12.95" customHeight="1">
      <c r="A11" s="41">
        <f aca="true" t="shared" si="1" ref="A11:A26">+A10+5</f>
        <v>25</v>
      </c>
      <c r="B11" s="23">
        <f t="shared" si="0"/>
        <v>0.33249999999999996</v>
      </c>
      <c r="C11" s="26"/>
      <c r="D11" s="24"/>
      <c r="E11" s="25"/>
    </row>
    <row r="12" spans="1:5" ht="12.95" customHeight="1">
      <c r="A12" s="41">
        <f t="shared" si="1"/>
        <v>30</v>
      </c>
      <c r="B12" s="23">
        <f t="shared" si="0"/>
        <v>0.39899999999999997</v>
      </c>
      <c r="C12" s="26"/>
      <c r="D12" s="24"/>
      <c r="E12" s="25"/>
    </row>
    <row r="13" spans="1:5" ht="12.95" customHeight="1">
      <c r="A13" s="41">
        <f t="shared" si="1"/>
        <v>35</v>
      </c>
      <c r="B13" s="23">
        <f t="shared" si="0"/>
        <v>0.46549999999999997</v>
      </c>
      <c r="C13" s="26"/>
      <c r="D13" s="24"/>
      <c r="E13" s="25"/>
    </row>
    <row r="14" spans="1:5" ht="12.95" customHeight="1">
      <c r="A14" s="41">
        <f t="shared" si="1"/>
        <v>40</v>
      </c>
      <c r="B14" s="23">
        <f t="shared" si="0"/>
        <v>0.532</v>
      </c>
      <c r="C14" s="26"/>
      <c r="D14" s="24"/>
      <c r="E14" s="25"/>
    </row>
    <row r="15" spans="1:5" ht="12.95" customHeight="1">
      <c r="A15" s="41">
        <f t="shared" si="1"/>
        <v>45</v>
      </c>
      <c r="B15" s="23">
        <f t="shared" si="0"/>
        <v>0.5984999999999999</v>
      </c>
      <c r="C15" s="26"/>
      <c r="D15" s="24"/>
      <c r="E15" s="25"/>
    </row>
    <row r="16" spans="1:5" ht="12.95" customHeight="1">
      <c r="A16" s="41">
        <f t="shared" si="1"/>
        <v>50</v>
      </c>
      <c r="B16" s="23">
        <f t="shared" si="0"/>
        <v>0.6649999999999999</v>
      </c>
      <c r="C16" s="26"/>
      <c r="D16" s="24"/>
      <c r="E16" s="25"/>
    </row>
    <row r="17" spans="1:5" ht="12.95" customHeight="1">
      <c r="A17" s="41">
        <f t="shared" si="1"/>
        <v>55</v>
      </c>
      <c r="B17" s="23">
        <f t="shared" si="0"/>
        <v>0.7314999999999999</v>
      </c>
      <c r="C17" s="26"/>
      <c r="D17" s="24"/>
      <c r="E17" s="25"/>
    </row>
    <row r="18" spans="1:5" ht="12.95" customHeight="1">
      <c r="A18" s="42">
        <f t="shared" si="1"/>
        <v>60</v>
      </c>
      <c r="B18" s="27">
        <f aca="true" t="shared" si="2" ref="B18:B23">-0.0005*(A18^2)+0.08*A18-2.2</f>
        <v>0.7999999999999998</v>
      </c>
      <c r="C18" s="26"/>
      <c r="D18" s="24"/>
      <c r="E18" s="25"/>
    </row>
    <row r="19" spans="1:5" ht="12.95" customHeight="1">
      <c r="A19" s="42">
        <f t="shared" si="1"/>
        <v>65</v>
      </c>
      <c r="B19" s="27">
        <f t="shared" si="2"/>
        <v>0.8875000000000002</v>
      </c>
      <c r="C19" s="26"/>
      <c r="D19" s="24"/>
      <c r="E19" s="25"/>
    </row>
    <row r="20" spans="1:5" ht="12.95" customHeight="1">
      <c r="A20" s="42">
        <f t="shared" si="1"/>
        <v>70</v>
      </c>
      <c r="B20" s="27">
        <f t="shared" si="2"/>
        <v>0.9500000000000002</v>
      </c>
      <c r="C20" s="26"/>
      <c r="D20" s="24"/>
      <c r="E20" s="25"/>
    </row>
    <row r="21" spans="1:5" ht="12.95" customHeight="1">
      <c r="A21" s="42">
        <f t="shared" si="1"/>
        <v>75</v>
      </c>
      <c r="B21" s="27">
        <f t="shared" si="2"/>
        <v>0.9874999999999998</v>
      </c>
      <c r="C21" s="26"/>
      <c r="D21" s="24"/>
      <c r="E21" s="25"/>
    </row>
    <row r="22" spans="1:5" ht="12.95" customHeight="1">
      <c r="A22" s="42">
        <f t="shared" si="1"/>
        <v>80</v>
      </c>
      <c r="B22" s="27">
        <f t="shared" si="2"/>
        <v>1</v>
      </c>
      <c r="C22" s="26"/>
      <c r="D22" s="24"/>
      <c r="E22" s="25"/>
    </row>
    <row r="23" spans="1:5" ht="12.95" customHeight="1">
      <c r="A23" s="42">
        <f t="shared" si="1"/>
        <v>85</v>
      </c>
      <c r="B23" s="27">
        <f t="shared" si="2"/>
        <v>0.9874999999999994</v>
      </c>
      <c r="C23" s="26"/>
      <c r="D23" s="24"/>
      <c r="E23" s="25"/>
    </row>
    <row r="24" spans="1:5" ht="12.95" customHeight="1" thickBot="1">
      <c r="A24" s="59">
        <f t="shared" si="1"/>
        <v>90</v>
      </c>
      <c r="B24" s="60">
        <f>0.0005*(A24^2)-0.1*A24+5.9</f>
        <v>0.9500000000000002</v>
      </c>
      <c r="C24" s="29"/>
      <c r="D24" s="29"/>
      <c r="E24" s="30"/>
    </row>
    <row r="25" spans="1:5" ht="12.95" customHeight="1" thickBot="1" thickTop="1">
      <c r="A25" s="59">
        <f t="shared" si="1"/>
        <v>95</v>
      </c>
      <c r="B25" s="60">
        <f>0.0005*(A25^2)-0.1*A25+5.9</f>
        <v>0.9125000000000005</v>
      </c>
      <c r="C25" s="29"/>
      <c r="D25" s="29"/>
      <c r="E25" s="30"/>
    </row>
    <row r="26" spans="1:5" ht="12.95" customHeight="1" thickBot="1" thickTop="1">
      <c r="A26" s="61">
        <f t="shared" si="1"/>
        <v>100</v>
      </c>
      <c r="B26" s="62">
        <f>0.0005*(A26^2)-0.1*A26+5.9</f>
        <v>0.9000000000000004</v>
      </c>
      <c r="C26" s="29"/>
      <c r="D26" s="29"/>
      <c r="E26" s="30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B33" sqref="B3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193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49</v>
      </c>
      <c r="C2" s="8"/>
      <c r="D2" s="9" t="s">
        <v>31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24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0.5776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f>+A8+12</f>
        <v>-88</v>
      </c>
      <c r="B9" s="23">
        <v>1</v>
      </c>
      <c r="C9" s="26"/>
      <c r="D9" s="24"/>
      <c r="E9" s="25"/>
    </row>
    <row r="10" spans="1:5" ht="12.95" customHeight="1">
      <c r="A10" s="41">
        <f aca="true" t="shared" si="0" ref="A10:A24">+A9+12</f>
        <v>-76</v>
      </c>
      <c r="B10" s="23">
        <v>1</v>
      </c>
      <c r="C10" s="26"/>
      <c r="D10" s="24"/>
      <c r="E10" s="25"/>
    </row>
    <row r="11" spans="1:5" ht="12.95" customHeight="1">
      <c r="A11" s="41">
        <f t="shared" si="0"/>
        <v>-64</v>
      </c>
      <c r="B11" s="23">
        <v>1</v>
      </c>
      <c r="C11" s="26"/>
      <c r="D11" s="24"/>
      <c r="E11" s="25"/>
    </row>
    <row r="12" spans="1:5" ht="12.95" customHeight="1">
      <c r="A12" s="41">
        <f t="shared" si="0"/>
        <v>-52</v>
      </c>
      <c r="B12" s="23">
        <v>1</v>
      </c>
      <c r="C12" s="26"/>
      <c r="D12" s="24"/>
      <c r="E12" s="25"/>
    </row>
    <row r="13" spans="1:5" ht="12.95" customHeight="1">
      <c r="A13" s="41">
        <f t="shared" si="0"/>
        <v>-40</v>
      </c>
      <c r="B13" s="23">
        <v>1</v>
      </c>
      <c r="C13" s="26"/>
      <c r="D13" s="24"/>
      <c r="E13" s="25"/>
    </row>
    <row r="14" spans="1:5" ht="12.95" customHeight="1">
      <c r="A14" s="41">
        <f t="shared" si="0"/>
        <v>-28</v>
      </c>
      <c r="B14" s="23">
        <v>1</v>
      </c>
      <c r="C14" s="26"/>
      <c r="D14" s="24"/>
      <c r="E14" s="25"/>
    </row>
    <row r="15" spans="1:5" ht="12.95" customHeight="1">
      <c r="A15" s="41">
        <f t="shared" si="0"/>
        <v>-16</v>
      </c>
      <c r="B15" s="23">
        <v>1</v>
      </c>
      <c r="C15" s="26"/>
      <c r="D15" s="24"/>
      <c r="E15" s="25"/>
    </row>
    <row r="16" spans="1:5" ht="12.95" customHeight="1">
      <c r="A16" s="41">
        <v>0</v>
      </c>
      <c r="B16" s="23">
        <v>1</v>
      </c>
      <c r="C16" s="26"/>
      <c r="D16" s="24"/>
      <c r="E16" s="25"/>
    </row>
    <row r="17" spans="1:5" ht="12.95" customHeight="1">
      <c r="A17" s="42">
        <f t="shared" si="0"/>
        <v>12</v>
      </c>
      <c r="B17" s="27">
        <f aca="true" t="shared" si="1" ref="B17:B25">0.0001*A17^2-0.02*A17+1</f>
        <v>0.7744</v>
      </c>
      <c r="C17" s="26"/>
      <c r="D17" s="24"/>
      <c r="E17" s="25"/>
    </row>
    <row r="18" spans="1:5" ht="12.95" customHeight="1">
      <c r="A18" s="42">
        <f t="shared" si="0"/>
        <v>24</v>
      </c>
      <c r="B18" s="27">
        <f t="shared" si="1"/>
        <v>0.5776</v>
      </c>
      <c r="C18" s="26"/>
      <c r="D18" s="24"/>
      <c r="E18" s="25"/>
    </row>
    <row r="19" spans="1:5" ht="12.95" customHeight="1">
      <c r="A19" s="42">
        <f t="shared" si="0"/>
        <v>36</v>
      </c>
      <c r="B19" s="27">
        <f t="shared" si="1"/>
        <v>0.40959999999999996</v>
      </c>
      <c r="C19" s="26"/>
      <c r="D19" s="24"/>
      <c r="E19" s="25"/>
    </row>
    <row r="20" spans="1:5" ht="12.95" customHeight="1">
      <c r="A20" s="42">
        <f t="shared" si="0"/>
        <v>48</v>
      </c>
      <c r="B20" s="27">
        <f t="shared" si="1"/>
        <v>0.2704000000000001</v>
      </c>
      <c r="C20" s="26"/>
      <c r="D20" s="24"/>
      <c r="E20" s="25"/>
    </row>
    <row r="21" spans="1:5" ht="12.95" customHeight="1">
      <c r="A21" s="42">
        <f t="shared" si="0"/>
        <v>60</v>
      </c>
      <c r="B21" s="27">
        <f t="shared" si="1"/>
        <v>0.16000000000000014</v>
      </c>
      <c r="C21" s="26"/>
      <c r="D21" s="24"/>
      <c r="E21" s="25"/>
    </row>
    <row r="22" spans="1:5" ht="12.95" customHeight="1">
      <c r="A22" s="42">
        <f t="shared" si="0"/>
        <v>72</v>
      </c>
      <c r="B22" s="27">
        <f t="shared" si="1"/>
        <v>0.07840000000000003</v>
      </c>
      <c r="C22" s="26"/>
      <c r="D22" s="24"/>
      <c r="E22" s="25"/>
    </row>
    <row r="23" spans="1:5" ht="12.95" customHeight="1" thickBot="1">
      <c r="A23" s="42">
        <f t="shared" si="0"/>
        <v>84</v>
      </c>
      <c r="B23" s="27">
        <f t="shared" si="1"/>
        <v>0.025600000000000067</v>
      </c>
      <c r="C23" s="29"/>
      <c r="D23" s="29"/>
      <c r="E23" s="30"/>
    </row>
    <row r="24" spans="1:5" ht="12.95" customHeight="1" thickBot="1" thickTop="1">
      <c r="A24" s="42">
        <f t="shared" si="0"/>
        <v>96</v>
      </c>
      <c r="B24" s="27">
        <f t="shared" si="1"/>
        <v>0.0016000000000001569</v>
      </c>
      <c r="C24" s="29"/>
      <c r="D24" s="29"/>
      <c r="E24" s="30"/>
    </row>
    <row r="25" spans="1:5" ht="12.95" customHeight="1" thickBot="1" thickTop="1">
      <c r="A25" s="42">
        <v>100</v>
      </c>
      <c r="B25" s="27">
        <f t="shared" si="1"/>
        <v>0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194</v>
      </c>
      <c r="C28" s="3" t="s">
        <v>1</v>
      </c>
      <c r="D28" s="4" t="s">
        <v>21</v>
      </c>
      <c r="E28" s="5" t="s">
        <v>22</v>
      </c>
    </row>
    <row r="29" spans="1:5" ht="30" customHeight="1">
      <c r="A29" s="6" t="s">
        <v>2</v>
      </c>
      <c r="B29" s="7" t="s">
        <v>48</v>
      </c>
      <c r="C29" s="8"/>
      <c r="D29" s="9" t="s">
        <v>31</v>
      </c>
      <c r="E29" s="10" t="s">
        <v>15</v>
      </c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25</v>
      </c>
      <c r="C32" s="14" t="s">
        <v>6</v>
      </c>
      <c r="D32" s="15">
        <v>24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IF(D32&lt;-100,"valor del indicador fuera de rango",IF(D32&lt;=0,1,IF(D32&lt;=100,0.0001*D32^2-0.02*D32+1,"valor del indicador fuera rango")))</f>
        <v>0.5776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-100</v>
      </c>
      <c r="B35" s="23">
        <v>1</v>
      </c>
      <c r="C35" s="24"/>
      <c r="D35" s="24"/>
      <c r="E35" s="25"/>
    </row>
    <row r="36" spans="1:5" ht="12.95" customHeight="1">
      <c r="A36" s="41">
        <f>+A35+12</f>
        <v>-88</v>
      </c>
      <c r="B36" s="23">
        <v>1</v>
      </c>
      <c r="C36" s="26"/>
      <c r="D36" s="24"/>
      <c r="E36" s="25"/>
    </row>
    <row r="37" spans="1:5" ht="12.95" customHeight="1">
      <c r="A37" s="41">
        <f aca="true" t="shared" si="2" ref="A37:A42">+A36+12</f>
        <v>-76</v>
      </c>
      <c r="B37" s="23">
        <v>1</v>
      </c>
      <c r="C37" s="26"/>
      <c r="D37" s="24"/>
      <c r="E37" s="25"/>
    </row>
    <row r="38" spans="1:5" ht="12.95" customHeight="1">
      <c r="A38" s="41">
        <f t="shared" si="2"/>
        <v>-64</v>
      </c>
      <c r="B38" s="23">
        <v>1</v>
      </c>
      <c r="C38" s="26"/>
      <c r="D38" s="24"/>
      <c r="E38" s="25"/>
    </row>
    <row r="39" spans="1:5" ht="12.95" customHeight="1">
      <c r="A39" s="41">
        <f t="shared" si="2"/>
        <v>-52</v>
      </c>
      <c r="B39" s="23">
        <v>1</v>
      </c>
      <c r="C39" s="26"/>
      <c r="D39" s="24"/>
      <c r="E39" s="25"/>
    </row>
    <row r="40" spans="1:5" ht="12.95" customHeight="1">
      <c r="A40" s="41">
        <f t="shared" si="2"/>
        <v>-40</v>
      </c>
      <c r="B40" s="23">
        <v>1</v>
      </c>
      <c r="C40" s="26"/>
      <c r="D40" s="24"/>
      <c r="E40" s="25"/>
    </row>
    <row r="41" spans="1:5" ht="12.95" customHeight="1">
      <c r="A41" s="41">
        <f t="shared" si="2"/>
        <v>-28</v>
      </c>
      <c r="B41" s="23">
        <v>1</v>
      </c>
      <c r="C41" s="26"/>
      <c r="D41" s="24"/>
      <c r="E41" s="25"/>
    </row>
    <row r="42" spans="1:5" ht="12.95" customHeight="1">
      <c r="A42" s="41">
        <f t="shared" si="2"/>
        <v>-16</v>
      </c>
      <c r="B42" s="23">
        <v>1</v>
      </c>
      <c r="C42" s="26"/>
      <c r="D42" s="24"/>
      <c r="E42" s="25"/>
    </row>
    <row r="43" spans="1:5" ht="12.95" customHeight="1">
      <c r="A43" s="41">
        <v>0</v>
      </c>
      <c r="B43" s="23">
        <v>1</v>
      </c>
      <c r="C43" s="26"/>
      <c r="D43" s="24"/>
      <c r="E43" s="25"/>
    </row>
    <row r="44" spans="1:5" ht="12.95" customHeight="1">
      <c r="A44" s="42">
        <f aca="true" t="shared" si="3" ref="A44:A50">+A43+12</f>
        <v>12</v>
      </c>
      <c r="B44" s="27">
        <f aca="true" t="shared" si="4" ref="B44:B53">0.0001*A44^2-0.02*A44+1</f>
        <v>0.7744</v>
      </c>
      <c r="C44" s="26"/>
      <c r="D44" s="24"/>
      <c r="E44" s="25"/>
    </row>
    <row r="45" spans="1:5" ht="12.95" customHeight="1">
      <c r="A45" s="42">
        <f t="shared" si="3"/>
        <v>24</v>
      </c>
      <c r="B45" s="27">
        <f t="shared" si="4"/>
        <v>0.5776</v>
      </c>
      <c r="C45" s="26"/>
      <c r="D45" s="24"/>
      <c r="E45" s="25"/>
    </row>
    <row r="46" spans="1:5" ht="12.95" customHeight="1">
      <c r="A46" s="42">
        <f t="shared" si="3"/>
        <v>36</v>
      </c>
      <c r="B46" s="27">
        <f t="shared" si="4"/>
        <v>0.40959999999999996</v>
      </c>
      <c r="C46" s="26"/>
      <c r="D46" s="24"/>
      <c r="E46" s="25"/>
    </row>
    <row r="47" spans="1:5" ht="12.95" customHeight="1">
      <c r="A47" s="42">
        <f t="shared" si="3"/>
        <v>48</v>
      </c>
      <c r="B47" s="27">
        <f t="shared" si="4"/>
        <v>0.2704000000000001</v>
      </c>
      <c r="C47" s="26"/>
      <c r="D47" s="24"/>
      <c r="E47" s="25"/>
    </row>
    <row r="48" spans="1:5" ht="12.95" customHeight="1">
      <c r="A48" s="42">
        <f t="shared" si="3"/>
        <v>60</v>
      </c>
      <c r="B48" s="27">
        <f t="shared" si="4"/>
        <v>0.16000000000000014</v>
      </c>
      <c r="C48" s="26"/>
      <c r="D48" s="24"/>
      <c r="E48" s="25"/>
    </row>
    <row r="49" spans="1:5" ht="12.95" customHeight="1">
      <c r="A49" s="42">
        <f t="shared" si="3"/>
        <v>72</v>
      </c>
      <c r="B49" s="27">
        <f t="shared" si="4"/>
        <v>0.07840000000000003</v>
      </c>
      <c r="C49" s="26"/>
      <c r="D49" s="24"/>
      <c r="E49" s="25"/>
    </row>
    <row r="50" spans="1:5" ht="12.95" customHeight="1" thickBot="1">
      <c r="A50" s="42">
        <f t="shared" si="3"/>
        <v>84</v>
      </c>
      <c r="B50" s="27">
        <f t="shared" si="4"/>
        <v>0.025600000000000067</v>
      </c>
      <c r="C50" s="29"/>
      <c r="D50" s="29"/>
      <c r="E50" s="30"/>
    </row>
    <row r="51" spans="1:5" ht="12.95" customHeight="1" thickBot="1" thickTop="1">
      <c r="A51" s="42">
        <v>90</v>
      </c>
      <c r="B51" s="27">
        <f t="shared" si="4"/>
        <v>0.010000000000000009</v>
      </c>
      <c r="C51" s="29"/>
      <c r="D51" s="29"/>
      <c r="E51" s="30"/>
    </row>
    <row r="52" spans="1:5" ht="12.95" customHeight="1" thickBot="1" thickTop="1">
      <c r="A52" s="42">
        <f>+A50+12</f>
        <v>96</v>
      </c>
      <c r="B52" s="27">
        <f t="shared" si="4"/>
        <v>0.0016000000000001569</v>
      </c>
      <c r="C52" s="29"/>
      <c r="D52" s="29"/>
      <c r="E52" s="30"/>
    </row>
    <row r="53" spans="1:5" ht="12.95" customHeight="1" thickBot="1" thickTop="1">
      <c r="A53" s="43">
        <v>100</v>
      </c>
      <c r="B53" s="28">
        <f t="shared" si="4"/>
        <v>0</v>
      </c>
      <c r="C53" s="29"/>
      <c r="D53" s="29"/>
      <c r="E53" s="30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2007-07-12T10:24:18Z</dcterms:created>
  <dcterms:modified xsi:type="dcterms:W3CDTF">2012-12-04T11:11:54Z</dcterms:modified>
  <cp:category/>
  <cp:version/>
  <cp:contentType/>
  <cp:contentStatus/>
</cp:coreProperties>
</file>